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Přenosy 2016-17\Pro Jirku\ÚT 2021\Tepvos_Poříční 443\"/>
    </mc:Choice>
  </mc:AlternateContent>
  <bookViews>
    <workbookView xWindow="0" yWindow="0" windowWidth="0" windowHeight="0"/>
  </bookViews>
  <sheets>
    <sheet name="Rekapitulace stavby" sheetId="1" r:id="rId1"/>
    <sheet name="D.1.4.2 - PLYNOVÁ ZAŘÍZENÍ" sheetId="2" r:id="rId2"/>
    <sheet name="D.1.4.1 -  VYTÁPĚNÍ A ZDR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'D.1.4.2 - PLYNOVÁ ZAŘÍZENÍ'!$C$118:$K$156</definedName>
    <definedName name="_xlnm.Print_Area" localSheetId="1">'D.1.4.2 - PLYNOVÁ ZAŘÍZENÍ'!$C$4:$J$76,'D.1.4.2 - PLYNOVÁ ZAŘÍZENÍ'!$C$82:$J$100,'D.1.4.2 - PLYNOVÁ ZAŘÍZENÍ'!$C$106:$J$156</definedName>
    <definedName name="_xlnm.Print_Titles" localSheetId="1">'D.1.4.2 - PLYNOVÁ ZAŘÍZENÍ'!$118:$118</definedName>
    <definedName name="_xlnm._FilterDatabase" localSheetId="2" hidden="1">'D.1.4.1 -  VYTÁPĚNÍ A ZDR...'!$C$127:$K$299</definedName>
    <definedName name="_xlnm.Print_Area" localSheetId="2">'D.1.4.1 -  VYTÁPĚNÍ A ZDR...'!$C$4:$J$76,'D.1.4.1 -  VYTÁPĚNÍ A ZDR...'!$C$82:$J$109,'D.1.4.1 -  VYTÁPĚNÍ A ZDR...'!$C$115:$J$299</definedName>
    <definedName name="_xlnm.Print_Titles" localSheetId="2">'D.1.4.1 -  VYTÁPĚNÍ A ZDR...'!$127:$127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T283"/>
  <c r="R284"/>
  <c r="R283"/>
  <c r="P284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J124"/>
  <c r="F124"/>
  <c r="F122"/>
  <c r="E120"/>
  <c r="J91"/>
  <c r="F91"/>
  <c r="F89"/>
  <c r="E87"/>
  <c r="J24"/>
  <c r="E24"/>
  <c r="J92"/>
  <c r="J23"/>
  <c r="J18"/>
  <c r="E18"/>
  <c r="F92"/>
  <c r="J17"/>
  <c r="J12"/>
  <c r="J122"/>
  <c r="E7"/>
  <c r="E118"/>
  <c i="2" r="J37"/>
  <c r="J36"/>
  <c i="1" r="AY95"/>
  <c i="2" r="J35"/>
  <c i="1" r="AX95"/>
  <c i="2"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116"/>
  <c r="J23"/>
  <c r="J18"/>
  <c r="E18"/>
  <c r="F116"/>
  <c r="J17"/>
  <c r="J12"/>
  <c r="J89"/>
  <c r="E7"/>
  <c r="E109"/>
  <c i="1" r="L90"/>
  <c r="AM90"/>
  <c r="AM89"/>
  <c r="L89"/>
  <c r="AM87"/>
  <c r="L87"/>
  <c r="L85"/>
  <c r="L84"/>
  <c i="3" r="J298"/>
  <c r="J297"/>
  <c r="BK296"/>
  <c r="BK294"/>
  <c r="J292"/>
  <c r="J291"/>
  <c r="J289"/>
  <c r="J288"/>
  <c r="BK286"/>
  <c r="BK282"/>
  <c r="J281"/>
  <c r="BK279"/>
  <c r="BK276"/>
  <c r="J274"/>
  <c r="BK273"/>
  <c r="BK262"/>
  <c r="J261"/>
  <c r="J260"/>
  <c r="J254"/>
  <c r="BK249"/>
  <c r="BK248"/>
  <c r="BK246"/>
  <c r="BK243"/>
  <c r="BK237"/>
  <c r="J236"/>
  <c r="BK235"/>
  <c r="J234"/>
  <c r="J233"/>
  <c r="BK232"/>
  <c r="J228"/>
  <c r="J226"/>
  <c r="J225"/>
  <c r="BK223"/>
  <c r="J222"/>
  <c r="BK220"/>
  <c r="J219"/>
  <c r="BK212"/>
  <c r="J211"/>
  <c r="BK210"/>
  <c r="J209"/>
  <c r="BK207"/>
  <c r="BK206"/>
  <c r="BK205"/>
  <c r="BK204"/>
  <c r="J204"/>
  <c r="BK198"/>
  <c r="J196"/>
  <c r="BK195"/>
  <c r="BK194"/>
  <c r="J193"/>
  <c r="BK192"/>
  <c r="BK191"/>
  <c r="BK187"/>
  <c r="J182"/>
  <c r="J179"/>
  <c r="J178"/>
  <c r="J177"/>
  <c r="J176"/>
  <c r="J175"/>
  <c r="BK174"/>
  <c r="J172"/>
  <c r="J171"/>
  <c r="BK170"/>
  <c r="J168"/>
  <c r="BK167"/>
  <c r="BK166"/>
  <c r="BK163"/>
  <c r="BK162"/>
  <c r="J161"/>
  <c r="BK158"/>
  <c r="J156"/>
  <c r="J155"/>
  <c r="J152"/>
  <c r="BK151"/>
  <c r="BK148"/>
  <c r="BK145"/>
  <c r="BK144"/>
  <c r="J134"/>
  <c r="J132"/>
  <c r="J131"/>
  <c i="2" r="J156"/>
  <c r="J155"/>
  <c r="BK153"/>
  <c r="BK149"/>
  <c r="J148"/>
  <c r="BK146"/>
  <c r="BK145"/>
  <c r="BK143"/>
  <c r="J142"/>
  <c r="BK140"/>
  <c r="J139"/>
  <c r="BK131"/>
  <c r="BK130"/>
  <c r="BK128"/>
  <c r="J127"/>
  <c r="J126"/>
  <c r="BK125"/>
  <c r="J124"/>
  <c r="J123"/>
  <c r="J122"/>
  <c i="1" r="AS94"/>
  <c i="3" r="BK299"/>
  <c r="J296"/>
  <c r="BK295"/>
  <c r="J293"/>
  <c r="BK292"/>
  <c r="BK288"/>
  <c r="J287"/>
  <c r="BK284"/>
  <c r="BK281"/>
  <c r="J280"/>
  <c r="BK278"/>
  <c r="J275"/>
  <c r="BK274"/>
  <c r="J272"/>
  <c r="J270"/>
  <c r="J267"/>
  <c r="J266"/>
  <c r="BK264"/>
  <c r="BK261"/>
  <c r="J257"/>
  <c r="J255"/>
  <c r="J252"/>
  <c r="J251"/>
  <c r="J246"/>
  <c r="J245"/>
  <c r="BK244"/>
  <c r="J243"/>
  <c r="BK240"/>
  <c r="J238"/>
  <c r="BK236"/>
  <c r="J231"/>
  <c r="J230"/>
  <c r="J229"/>
  <c r="BK225"/>
  <c r="J221"/>
  <c r="BK216"/>
  <c r="BK215"/>
  <c r="BK214"/>
  <c r="J213"/>
  <c r="J212"/>
  <c r="BK211"/>
  <c r="J206"/>
  <c r="BK202"/>
  <c r="J201"/>
  <c r="BK199"/>
  <c r="J198"/>
  <c r="J197"/>
  <c r="BK193"/>
  <c r="BK190"/>
  <c r="BK189"/>
  <c r="J188"/>
  <c r="J187"/>
  <c r="J186"/>
  <c r="J185"/>
  <c r="BK180"/>
  <c r="BK179"/>
  <c r="BK178"/>
  <c r="BK177"/>
  <c r="BK176"/>
  <c r="BK175"/>
  <c r="BK173"/>
  <c r="BK169"/>
  <c r="BK168"/>
  <c r="BK165"/>
  <c r="BK164"/>
  <c r="J163"/>
  <c r="J159"/>
  <c r="J157"/>
  <c r="J149"/>
  <c r="J147"/>
  <c r="BK143"/>
  <c r="J142"/>
  <c r="BK139"/>
  <c r="BK138"/>
  <c r="J137"/>
  <c r="J136"/>
  <c r="BK131"/>
  <c i="2" r="BK151"/>
  <c r="BK144"/>
  <c r="J143"/>
  <c r="J141"/>
  <c r="BK139"/>
  <c r="BK138"/>
  <c r="J137"/>
  <c r="BK136"/>
  <c i="3" r="J299"/>
  <c r="BK298"/>
  <c r="BK297"/>
  <c r="J295"/>
  <c r="J294"/>
  <c r="BK293"/>
  <c r="BK291"/>
  <c r="BK289"/>
  <c r="BK287"/>
  <c r="J286"/>
  <c r="J284"/>
  <c r="J282"/>
  <c r="BK280"/>
  <c r="J278"/>
  <c r="BK277"/>
  <c r="J276"/>
  <c r="BK275"/>
  <c r="J273"/>
  <c r="J271"/>
  <c r="J269"/>
  <c r="BK268"/>
  <c r="J265"/>
  <c r="BK263"/>
  <c r="J262"/>
  <c r="BK259"/>
  <c r="BK258"/>
  <c r="BK257"/>
  <c r="BK255"/>
  <c r="BK254"/>
  <c r="J253"/>
  <c r="BK250"/>
  <c r="J248"/>
  <c r="BK247"/>
  <c r="J242"/>
  <c r="BK241"/>
  <c r="J240"/>
  <c r="BK238"/>
  <c r="J237"/>
  <c r="J235"/>
  <c r="BK234"/>
  <c r="BK233"/>
  <c r="J232"/>
  <c r="BK229"/>
  <c r="BK227"/>
  <c r="BK226"/>
  <c r="BK218"/>
  <c r="BK217"/>
  <c r="BK208"/>
  <c r="J207"/>
  <c r="BK203"/>
  <c r="J202"/>
  <c r="BK201"/>
  <c r="J200"/>
  <c r="BK197"/>
  <c r="J189"/>
  <c r="BK186"/>
  <c r="BK185"/>
  <c r="BK183"/>
  <c r="J180"/>
  <c r="J174"/>
  <c r="BK172"/>
  <c r="J169"/>
  <c r="J166"/>
  <c r="J164"/>
  <c r="J162"/>
  <c r="J160"/>
  <c r="BK159"/>
  <c r="BK154"/>
  <c r="J153"/>
  <c r="BK152"/>
  <c r="J151"/>
  <c r="BK147"/>
  <c r="J146"/>
  <c r="J144"/>
  <c r="J143"/>
  <c r="J140"/>
  <c r="BK137"/>
  <c r="BK136"/>
  <c r="BK135"/>
  <c r="BK134"/>
  <c r="J133"/>
  <c i="2" r="BK156"/>
  <c r="J153"/>
  <c r="J152"/>
  <c r="J151"/>
  <c r="BK150"/>
  <c r="BK148"/>
  <c r="BK142"/>
  <c r="BK141"/>
  <c r="J138"/>
  <c r="J135"/>
  <c r="BK134"/>
  <c r="BK133"/>
  <c r="BK132"/>
  <c r="BK129"/>
  <c r="BK127"/>
  <c r="BK126"/>
  <c r="J125"/>
  <c i="3" r="J279"/>
  <c r="J277"/>
  <c r="BK272"/>
  <c r="BK271"/>
  <c r="BK270"/>
  <c r="BK269"/>
  <c r="J268"/>
  <c r="BK267"/>
  <c r="BK266"/>
  <c r="BK265"/>
  <c r="J264"/>
  <c r="J263"/>
  <c r="BK260"/>
  <c r="J259"/>
  <c r="J258"/>
  <c r="BK253"/>
  <c r="BK252"/>
  <c r="BK251"/>
  <c r="J250"/>
  <c r="J249"/>
  <c r="J247"/>
  <c r="BK245"/>
  <c r="J244"/>
  <c r="BK242"/>
  <c r="J241"/>
  <c r="BK231"/>
  <c r="BK230"/>
  <c r="BK228"/>
  <c r="J227"/>
  <c r="J223"/>
  <c r="BK222"/>
  <c r="BK221"/>
  <c r="J220"/>
  <c r="BK219"/>
  <c r="J218"/>
  <c r="J217"/>
  <c r="J216"/>
  <c r="J215"/>
  <c r="J214"/>
  <c r="BK213"/>
  <c r="J210"/>
  <c r="BK209"/>
  <c r="J208"/>
  <c r="J205"/>
  <c r="J203"/>
  <c r="BK200"/>
  <c r="J199"/>
  <c r="BK196"/>
  <c r="J195"/>
  <c r="J194"/>
  <c r="J192"/>
  <c r="J191"/>
  <c r="J190"/>
  <c r="BK188"/>
  <c r="J183"/>
  <c r="BK182"/>
  <c r="J173"/>
  <c r="BK171"/>
  <c r="J170"/>
  <c r="J167"/>
  <c r="J165"/>
  <c r="BK161"/>
  <c r="BK160"/>
  <c r="J158"/>
  <c r="BK157"/>
  <c r="BK156"/>
  <c r="BK155"/>
  <c r="J154"/>
  <c r="BK153"/>
  <c r="BK149"/>
  <c r="J148"/>
  <c r="BK146"/>
  <c r="J145"/>
  <c r="BK142"/>
  <c r="BK140"/>
  <c r="J139"/>
  <c r="J138"/>
  <c r="J135"/>
  <c r="BK133"/>
  <c r="BK132"/>
  <c i="2" r="BK155"/>
  <c r="BK152"/>
  <c r="J150"/>
  <c r="J149"/>
  <c r="J146"/>
  <c r="J145"/>
  <c r="J144"/>
  <c r="J140"/>
  <c r="BK137"/>
  <c r="J136"/>
  <c r="BK135"/>
  <c r="J134"/>
  <c r="J133"/>
  <c r="J132"/>
  <c r="J131"/>
  <c r="J130"/>
  <c r="J129"/>
  <c r="J128"/>
  <c r="BK124"/>
  <c r="BK123"/>
  <c r="BK122"/>
  <c l="1" r="R121"/>
  <c r="R120"/>
  <c r="R119"/>
  <c r="R154"/>
  <c r="P121"/>
  <c r="T154"/>
  <c i="3" r="BK130"/>
  <c r="R130"/>
  <c r="BK150"/>
  <c r="J150"/>
  <c r="J100"/>
  <c r="T224"/>
  <c i="2" r="T121"/>
  <c r="T120"/>
  <c r="T119"/>
  <c r="P154"/>
  <c i="3" r="T130"/>
  <c r="P141"/>
  <c r="P150"/>
  <c r="BK256"/>
  <c r="J256"/>
  <c r="J105"/>
  <c i="2" r="BK121"/>
  <c r="J121"/>
  <c r="J98"/>
  <c r="BK154"/>
  <c r="J154"/>
  <c r="J99"/>
  <c i="3" r="P130"/>
  <c r="BK141"/>
  <c r="J141"/>
  <c r="J99"/>
  <c r="R141"/>
  <c r="T141"/>
  <c r="R150"/>
  <c r="T150"/>
  <c r="BK181"/>
  <c r="J181"/>
  <c r="J101"/>
  <c r="P181"/>
  <c r="R181"/>
  <c r="T181"/>
  <c r="BK184"/>
  <c r="J184"/>
  <c r="J102"/>
  <c r="P184"/>
  <c r="R184"/>
  <c r="T184"/>
  <c r="BK224"/>
  <c r="J224"/>
  <c r="J103"/>
  <c r="P224"/>
  <c r="R224"/>
  <c r="BK239"/>
  <c r="J239"/>
  <c r="J104"/>
  <c r="P239"/>
  <c r="R239"/>
  <c r="T239"/>
  <c r="P256"/>
  <c r="R256"/>
  <c r="T256"/>
  <c r="BK285"/>
  <c r="J285"/>
  <c r="J107"/>
  <c r="P285"/>
  <c r="R285"/>
  <c r="T285"/>
  <c r="BK290"/>
  <c r="J290"/>
  <c r="J108"/>
  <c r="P290"/>
  <c r="R290"/>
  <c r="T290"/>
  <c i="2" r="E85"/>
  <c r="F92"/>
  <c r="J113"/>
  <c r="BE122"/>
  <c r="BE123"/>
  <c r="BE126"/>
  <c r="BE127"/>
  <c r="BE130"/>
  <c r="BE131"/>
  <c r="BE138"/>
  <c r="BE142"/>
  <c r="BE146"/>
  <c i="3" r="E85"/>
  <c r="J89"/>
  <c r="J125"/>
  <c r="BE134"/>
  <c r="BE135"/>
  <c r="BE136"/>
  <c r="BE137"/>
  <c r="BE143"/>
  <c r="BE158"/>
  <c r="BE162"/>
  <c r="BE163"/>
  <c r="BE165"/>
  <c r="BE168"/>
  <c r="BE175"/>
  <c r="BE178"/>
  <c r="BE179"/>
  <c r="BE186"/>
  <c r="BE197"/>
  <c r="BE206"/>
  <c r="BE216"/>
  <c r="BE225"/>
  <c r="BE232"/>
  <c r="BE233"/>
  <c r="BE234"/>
  <c r="BE235"/>
  <c r="BE236"/>
  <c r="BE237"/>
  <c r="BE243"/>
  <c r="BE255"/>
  <c r="BE273"/>
  <c r="BE276"/>
  <c i="2" r="J92"/>
  <c r="BE124"/>
  <c r="BE128"/>
  <c r="BE132"/>
  <c r="BE133"/>
  <c r="BE134"/>
  <c r="BE136"/>
  <c r="BE139"/>
  <c r="BE140"/>
  <c r="BE143"/>
  <c i="3" r="BE131"/>
  <c r="BE138"/>
  <c r="BE140"/>
  <c r="BE148"/>
  <c r="BE149"/>
  <c r="BE155"/>
  <c r="BE156"/>
  <c r="BE167"/>
  <c r="BE169"/>
  <c r="BE173"/>
  <c r="BE174"/>
  <c r="BE177"/>
  <c r="BE180"/>
  <c r="BE187"/>
  <c r="BE189"/>
  <c r="BE192"/>
  <c r="BE193"/>
  <c r="BE198"/>
  <c r="BE205"/>
  <c r="BE209"/>
  <c r="BE210"/>
  <c r="BE211"/>
  <c r="BE212"/>
  <c r="BE219"/>
  <c r="BE220"/>
  <c r="BE221"/>
  <c r="BE223"/>
  <c r="BE230"/>
  <c r="BE244"/>
  <c r="BE245"/>
  <c r="BE248"/>
  <c r="BE251"/>
  <c r="BE260"/>
  <c r="BE261"/>
  <c r="BE269"/>
  <c r="BE278"/>
  <c r="BE279"/>
  <c r="BE284"/>
  <c r="BE286"/>
  <c r="BE287"/>
  <c r="BE288"/>
  <c r="BE292"/>
  <c r="BE296"/>
  <c r="BE297"/>
  <c i="2" r="BE141"/>
  <c r="BE145"/>
  <c r="BE148"/>
  <c r="BE149"/>
  <c r="BE152"/>
  <c r="BE153"/>
  <c r="BE155"/>
  <c i="3" r="F125"/>
  <c r="BE132"/>
  <c r="BE133"/>
  <c r="BE144"/>
  <c r="BE145"/>
  <c r="BE151"/>
  <c r="BE154"/>
  <c r="BE157"/>
  <c r="BE159"/>
  <c r="BE160"/>
  <c r="BE161"/>
  <c r="BE166"/>
  <c r="BE170"/>
  <c r="BE171"/>
  <c r="BE182"/>
  <c r="BE191"/>
  <c r="BE194"/>
  <c r="BE195"/>
  <c r="BE203"/>
  <c r="BE207"/>
  <c r="BE208"/>
  <c r="BE217"/>
  <c r="BE218"/>
  <c r="BE222"/>
  <c r="BE227"/>
  <c r="BE231"/>
  <c r="BE241"/>
  <c r="BE242"/>
  <c r="BE247"/>
  <c r="BE249"/>
  <c r="BE259"/>
  <c r="BE262"/>
  <c r="BE267"/>
  <c r="BE268"/>
  <c r="BE275"/>
  <c r="BE280"/>
  <c r="BE291"/>
  <c r="BE294"/>
  <c r="BE298"/>
  <c i="2" r="BE125"/>
  <c r="BE129"/>
  <c r="BE135"/>
  <c r="BE137"/>
  <c r="BE144"/>
  <c r="BE150"/>
  <c r="BE151"/>
  <c r="BE156"/>
  <c i="3" r="BE139"/>
  <c r="BE142"/>
  <c r="BE146"/>
  <c r="BE147"/>
  <c r="BE152"/>
  <c r="BE153"/>
  <c r="BE164"/>
  <c r="BE172"/>
  <c r="BE176"/>
  <c r="BE183"/>
  <c r="BE185"/>
  <c r="BE188"/>
  <c r="BE190"/>
  <c r="BE196"/>
  <c r="BE199"/>
  <c r="BE200"/>
  <c r="BE201"/>
  <c r="BE202"/>
  <c r="BE204"/>
  <c r="BE213"/>
  <c r="BE214"/>
  <c r="BE215"/>
  <c r="BE226"/>
  <c r="BE228"/>
  <c r="BE229"/>
  <c r="BE238"/>
  <c r="BE240"/>
  <c r="BE246"/>
  <c r="BE250"/>
  <c r="BE252"/>
  <c r="BE253"/>
  <c r="BE254"/>
  <c r="BE257"/>
  <c r="BE258"/>
  <c r="BE263"/>
  <c r="BE264"/>
  <c r="BE265"/>
  <c r="BE266"/>
  <c r="BE270"/>
  <c r="BE271"/>
  <c r="BE272"/>
  <c r="BE274"/>
  <c r="BE277"/>
  <c r="BE281"/>
  <c r="BE282"/>
  <c r="BE289"/>
  <c r="BE293"/>
  <c r="BE295"/>
  <c r="BE299"/>
  <c r="BK283"/>
  <c r="J283"/>
  <c r="J106"/>
  <c i="2" r="F36"/>
  <c i="1" r="BC95"/>
  <c i="2" r="F35"/>
  <c i="1" r="BB95"/>
  <c i="3" r="F36"/>
  <c i="1" r="BC96"/>
  <c i="3" r="F34"/>
  <c i="1" r="BA96"/>
  <c i="3" r="J34"/>
  <c i="1" r="AW96"/>
  <c i="2" r="F34"/>
  <c i="1" r="BA95"/>
  <c i="2" r="F37"/>
  <c i="1" r="BD95"/>
  <c i="2" r="J34"/>
  <c i="1" r="AW95"/>
  <c i="3" r="F37"/>
  <c i="1" r="BD96"/>
  <c i="3" r="F35"/>
  <c i="1" r="BB96"/>
  <c i="3" l="1" r="R129"/>
  <c r="R128"/>
  <c r="P129"/>
  <c r="P128"/>
  <c i="1" r="AU96"/>
  <c i="3" r="T129"/>
  <c r="T128"/>
  <c r="BK129"/>
  <c r="BK128"/>
  <c r="J128"/>
  <c i="2" r="P120"/>
  <c r="P119"/>
  <c i="1" r="AU95"/>
  <c i="2" r="BK120"/>
  <c r="BK119"/>
  <c r="J119"/>
  <c i="3" r="J130"/>
  <c r="J98"/>
  <c r="J30"/>
  <c i="1" r="AG96"/>
  <c i="2" r="F33"/>
  <c i="1" r="AZ95"/>
  <c i="2" r="J33"/>
  <c i="1" r="AV95"/>
  <c r="AT95"/>
  <c r="BA94"/>
  <c r="AW94"/>
  <c r="AK30"/>
  <c r="BC94"/>
  <c r="W32"/>
  <c i="2" r="J30"/>
  <c i="1" r="AG95"/>
  <c r="AN95"/>
  <c i="3" r="F33"/>
  <c i="1" r="AZ96"/>
  <c r="BD94"/>
  <c r="W33"/>
  <c r="BB94"/>
  <c r="AX94"/>
  <c i="3" r="J33"/>
  <c i="1" r="AV96"/>
  <c r="AT96"/>
  <c i="3" l="1" r="J39"/>
  <c i="2" r="J39"/>
  <c r="J96"/>
  <c r="J120"/>
  <c r="J97"/>
  <c i="3" r="J96"/>
  <c r="J129"/>
  <c r="J97"/>
  <c i="1" r="AN96"/>
  <c r="AG94"/>
  <c r="AY94"/>
  <c r="AZ94"/>
  <c r="W29"/>
  <c r="W31"/>
  <c r="AU94"/>
  <c r="W30"/>
  <c l="1" r="AK26"/>
  <c r="AV94"/>
  <c r="AK29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<sst xmlns="http://schemas.openxmlformats.org/spreadsheetml/2006/main">
  <si>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</si>
  <si>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</si>
  <si>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</si>
  <si>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</si>
  <si>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</si>
  <si>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{369d55d7-187c-4489-8e24-25cc5881730f}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</si>
  <si>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</si>
  <si>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</si>
  <si>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</si>
  <si>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</si>
  <si>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</si>
  <si>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</si>
  <si>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</si>
  <si>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</si>
  <si>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21008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</si>
  <si>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</si>
  <si>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</si>
  <si>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KOTELNY, Poříční 443, Ústí nad Orlicí - Hylváty</t>
  </si>
  <si>
    <t>KSO:</t>
  </si>
  <si>
    <t>CC-CZ:</t>
  </si>
  <si>
    <t>Místo:</t>
  </si>
  <si>
    <t xml:space="preserve">Poříční 443, Ústí nad Orlicí - Hylváty   </t>
  </si>
  <si>
    <t>Datum:</t>
  </si>
  <si>
    <t>13. 6. 2021</t>
  </si>
  <si>
    <t>Zadavatel:</t>
  </si>
  <si>
    <t>IČ:</t>
  </si>
  <si>
    <t>TEPVOS, spol. s r.o., Královéhradecká 1566, Ústí n</t>
  </si>
  <si>
    <t>DIČ:</t>
  </si>
  <si>
    <t>Uchazeč:</t>
  </si>
  <si>
    <t>Vyplň údaj</t>
  </si>
  <si>
    <t>Projektant:</t>
  </si>
  <si>
    <t>Jiří Kamenický, Na Špici 211, 561 17 Dlouhá Třebov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</si>
  <si>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</si>
  <si>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</si>
  <si>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</si>
  <si>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</si>
  <si>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</si>
  <si>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</si>
  <si>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</si>
  <si>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</si>
  <si>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</si>
  <si>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</si>
  <si>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</si>
  <si>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</si>
  <si>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</si>
  <si>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</si>
  <si>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</si>
  <si>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</si>
  <si>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</si>
  <si>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</si>
  <si>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</si>
  <si>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</si>
  <si>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</si>
  <si>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</si>
  <si>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</si>
  <si>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</si>
  <si>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</si>
  <si>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</si>
  <si>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</si>
  <si>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</si>
  <si>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</si>
  <si>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</si>
  <si>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</si>
  <si>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</si>
  <si>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</si>
  <si>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</si>
  <si>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</si>
  <si>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</si>
  <si>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</si>
  <si>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</si>
  <si>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</si>
  <si>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</si>
  <si>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</si>
  <si>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</si>
  <si>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</si>
  <si>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</si>
  <si>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</si>
  <si>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</si>
  <si>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</si>
  <si>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</si>
  <si>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</si>
  <si>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D.1.4.2</t>
  </si>
  <si>
    <t>PLYNOVÁ ZAŘÍZENÍ</t>
  </si>
  <si>
    <t>STA</t>
  </si>
  <si>
    <t>1</t>
  </si>
  <si>
    <t>{e530b553-8ae8-480d-a057-f149893a212c}</t>
  </si>
  <si>
    <t>2</t>
  </si>
  <si>
    <t>D.1.4.1</t>
  </si>
  <si>
    <t xml:space="preserve"> VYTÁPĚNÍ A ZDRAVOTNÍ TECHNIKA</t>
  </si>
  <si>
    <t>{b60354d1-1f99-4518-ba91-521ab56780db}</t>
  </si>
  <si>
    <t>KRYCÍ LIST SOUPISU PRACÍ</t>
  </si>
  <si>
    <t>Objekt:</t>
  </si>
  <si>
    <t>D.1.4.2 - PLYNOVÁ ZAŘÍZENÍ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</si>
  <si>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</si>
  <si>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</si>
  <si>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</si>
  <si>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</si>
  <si>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</si>
  <si>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</si>
  <si>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723 - Zdravotechnika - vnitřní plynovod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</si>
  <si>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</si>
  <si>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</si>
  <si>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</si>
  <si>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</si>
  <si>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</si>
  <si>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</si>
  <si>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</si>
  <si>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</si>
  <si>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</si>
  <si>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</si>
  <si>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</si>
  <si>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</si>
  <si>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</si>
  <si>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</si>
  <si>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</si>
  <si>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</si>
  <si>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</si>
  <si>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723</t>
  </si>
  <si>
    <t>Zdravotechnika - vnitřní plynovod</t>
  </si>
  <si>
    <t>K</t>
  </si>
  <si>
    <t>388411490</t>
  </si>
  <si>
    <t>tlakoměr plynový D 160 se spodním přípojem rozsah 0-6 KPa včetně přípojky a kohoutu a montáže</t>
  </si>
  <si>
    <t>kus</t>
  </si>
  <si>
    <t>16</t>
  </si>
  <si>
    <t>-506365656</t>
  </si>
  <si>
    <t>388411491</t>
  </si>
  <si>
    <t>tlakoměr plynový D 160 se spodním přípojem rozsah 0-10 KPa včetně přípojky a kohoutu a montáže</t>
  </si>
  <si>
    <t>-1408523135</t>
  </si>
  <si>
    <t>3</t>
  </si>
  <si>
    <t>723111202</t>
  </si>
  <si>
    <t>Potrubí ocelové závitové černé bezešvé svařované běžné DN 15</t>
  </si>
  <si>
    <t>m</t>
  </si>
  <si>
    <t>-357557452</t>
  </si>
  <si>
    <t>4</t>
  </si>
  <si>
    <t>723111203</t>
  </si>
  <si>
    <t>Potrubí ocelové závitové černé bezešvé svařované běžné DN 20</t>
  </si>
  <si>
    <t>-669799199</t>
  </si>
  <si>
    <t>5</t>
  </si>
  <si>
    <t>723111206</t>
  </si>
  <si>
    <t>Potrubí ocelové závitové černé bezešvé svařované běžné DN 40</t>
  </si>
  <si>
    <t>732642799</t>
  </si>
  <si>
    <t>6</t>
  </si>
  <si>
    <t>723120804</t>
  </si>
  <si>
    <t>Demontáž potrubí ocelové závitové svařované do DN 25</t>
  </si>
  <si>
    <t>1382902740</t>
  </si>
  <si>
    <t>7</t>
  </si>
  <si>
    <t>723120809</t>
  </si>
  <si>
    <t>Demontáž potrubí ocelové závitové svařované do DN 80</t>
  </si>
  <si>
    <t>-638523047</t>
  </si>
  <si>
    <t>8</t>
  </si>
  <si>
    <t>723150314</t>
  </si>
  <si>
    <t>Potrubí ocelové hladké černé bezešvé spojované svařováním tvářené za tepla D 89x3,6 mm</t>
  </si>
  <si>
    <t>1060680041</t>
  </si>
  <si>
    <t>9</t>
  </si>
  <si>
    <t>723150351</t>
  </si>
  <si>
    <t>Redukce zhotovená kováním přes 2 DN DN 40/20</t>
  </si>
  <si>
    <t>1379991076</t>
  </si>
  <si>
    <t>10</t>
  </si>
  <si>
    <t>723150366</t>
  </si>
  <si>
    <t>Chránička D 44,5x2,6 mm</t>
  </si>
  <si>
    <t>-1177000098</t>
  </si>
  <si>
    <t>11</t>
  </si>
  <si>
    <t>723180113.YPS</t>
  </si>
  <si>
    <t>Potrubí plynové nerezové EUROTIS TFG PN 0,5 DN 20</t>
  </si>
  <si>
    <t>1741781252</t>
  </si>
  <si>
    <t>12</t>
  </si>
  <si>
    <t>723180114.YPS</t>
  </si>
  <si>
    <t>Potrubí plynové nerezové EUROTIS TFG PN 0,5 DN 25</t>
  </si>
  <si>
    <t>1284842765</t>
  </si>
  <si>
    <t>13</t>
  </si>
  <si>
    <t>723190203</t>
  </si>
  <si>
    <t>Přípojka plynovodní ocelová závitová černá bezešvá spojovaná na závit běžná DN 20</t>
  </si>
  <si>
    <t>soubor</t>
  </si>
  <si>
    <t>-927737510</t>
  </si>
  <si>
    <t>14</t>
  </si>
  <si>
    <t>723219104</t>
  </si>
  <si>
    <t>Montáž armatur plynovodních přírubových DN 80 ostatní typ</t>
  </si>
  <si>
    <t>-1294758247</t>
  </si>
  <si>
    <t>M</t>
  </si>
  <si>
    <t>422xxx050</t>
  </si>
  <si>
    <t>005.0212.0 KAP DN 80 PN16, Filtr DN 80, filtrace 5 mikronů - nerezová mřížka potažená netkanou textilií, max. přetlak 600</t>
  </si>
  <si>
    <t>32</t>
  </si>
  <si>
    <t>-636282942</t>
  </si>
  <si>
    <t>4226182xxx</t>
  </si>
  <si>
    <t>005.1044.1 BAP DN 80-NT-C-PN16-solo-L, 230V 50Hz, Bezpečnostní havarijní rychlouzávěr DN 80 bez napětí uzavřený dle EN 161, pracovní přetlak NT 1 – 5 kPa</t>
  </si>
  <si>
    <t>763153488</t>
  </si>
  <si>
    <t>17</t>
  </si>
  <si>
    <t>723231162</t>
  </si>
  <si>
    <t>Kohout kulový přímý G 1/2 PN 42 do 185°C plnoprůtokový vnitřní závit těžká řada</t>
  </si>
  <si>
    <t>-1442374210</t>
  </si>
  <si>
    <t>18</t>
  </si>
  <si>
    <t>723231164</t>
  </si>
  <si>
    <t>Kohout kulový přímý G 1 PN 42 do 185°C plnoprůtokový vnitřní závit těžká řada</t>
  </si>
  <si>
    <t>-656918811</t>
  </si>
  <si>
    <t>19</t>
  </si>
  <si>
    <t>723231166</t>
  </si>
  <si>
    <t>Kohout kulový přímý G 1 1/2 PN 42 do 185°C plnoprůtokový vnitřní závit těžká řada</t>
  </si>
  <si>
    <t>-2097629328</t>
  </si>
  <si>
    <t>20</t>
  </si>
  <si>
    <t>723239101</t>
  </si>
  <si>
    <t>Montáž armatur plynovodních se dvěma závity G 1/2 ostatní typ</t>
  </si>
  <si>
    <t>-1469364709</t>
  </si>
  <si>
    <t>319444040</t>
  </si>
  <si>
    <t>zátka s vnějším závitem č.290 DN 1/2" zinkovaná</t>
  </si>
  <si>
    <t>1137624224</t>
  </si>
  <si>
    <t>22</t>
  </si>
  <si>
    <t>319444xxx</t>
  </si>
  <si>
    <t>Násadec K916 1/2"</t>
  </si>
  <si>
    <t>1386821791</t>
  </si>
  <si>
    <t>23</t>
  </si>
  <si>
    <t>723239102</t>
  </si>
  <si>
    <t>Montáž armatur plynovodních se dvěma závity G 3/4" ostatní typ</t>
  </si>
  <si>
    <t>-858455436</t>
  </si>
  <si>
    <t>24</t>
  </si>
  <si>
    <t>723239103</t>
  </si>
  <si>
    <t>Montáž armatur plynovodních se dvěma závity G 1 ostatní typ</t>
  </si>
  <si>
    <t>2120930621</t>
  </si>
  <si>
    <t>25</t>
  </si>
  <si>
    <t>723xxx10</t>
  </si>
  <si>
    <t>Kompletní montážní SET- dvojitá regulační souprava – náhrada Alz regulátory R/72 včetně uzávěrů</t>
  </si>
  <si>
    <t>1913310043</t>
  </si>
  <si>
    <t>P</t>
  </si>
  <si>
    <t>Poznámka k položce:_x000d_
V setu je komplet obsaženo:_x000d_
- regulátory TARTARINI R/72 40-57 (70m3/h) -2x_x000d_
- flexi trubka 1“x5/4“ – 300 -2x_x000d_
- KK R 950 – 6/4“ -2x_x000d_
- KK FIV800.14015 – vzorkovací -2x_x000d_
- svařenec pro zkušební vývod -2x</t>
  </si>
  <si>
    <t>26</t>
  </si>
  <si>
    <t>723239105</t>
  </si>
  <si>
    <t>Montáž armatur plynovodních se dvěma závity G 1 1/2 ostatní typ</t>
  </si>
  <si>
    <t>1101644183</t>
  </si>
  <si>
    <t>27</t>
  </si>
  <si>
    <t>723xxx11</t>
  </si>
  <si>
    <t>Regulátor tlaku plynu stabilizační FRS 515 6/4"x 6/4"</t>
  </si>
  <si>
    <t>-477726784</t>
  </si>
  <si>
    <t>28</t>
  </si>
  <si>
    <t>73319xxx01</t>
  </si>
  <si>
    <t>Tlaková zkouška a revize potrubí plynu</t>
  </si>
  <si>
    <t>1937011781</t>
  </si>
  <si>
    <t>29</t>
  </si>
  <si>
    <t>73319xxx02</t>
  </si>
  <si>
    <t>Vypuštění a zpětné napuštění stávajícího rozvodu plynu v objektu - před a po napojení odbočky pro kotelnu</t>
  </si>
  <si>
    <t>1152176786</t>
  </si>
  <si>
    <t>30</t>
  </si>
  <si>
    <t>998723103</t>
  </si>
  <si>
    <t>Přesun hmot tonážní pro vnitřní plynovod v objektech v do 24 m</t>
  </si>
  <si>
    <t>t</t>
  </si>
  <si>
    <t>2048896778</t>
  </si>
  <si>
    <t>31</t>
  </si>
  <si>
    <t>998723181</t>
  </si>
  <si>
    <t>Příplatek k přesunu hmot tonážní 723 prováděný bez použití mechanizace</t>
  </si>
  <si>
    <t>471234492</t>
  </si>
  <si>
    <t>783</t>
  </si>
  <si>
    <t>Dokončovací práce - nátěry</t>
  </si>
  <si>
    <t>783617613</t>
  </si>
  <si>
    <t>Krycí dvojnásobný syntetický samozákladující nátěr potrubí DN do 50 mm</t>
  </si>
  <si>
    <t>213665973</t>
  </si>
  <si>
    <t>33</t>
  </si>
  <si>
    <t>783617633</t>
  </si>
  <si>
    <t>Krycí dvojnásobný syntetický samozákladující nátěr potrubí DN do 100 mm</t>
  </si>
  <si>
    <t>-1618233994</t>
  </si>
  <si>
    <t xml:space="preserve">D.1.4.1 -  VYTÁPĚNÍ A ZDRAVOTNÍ TECHNIKA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</si>
  <si>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</si>
  <si>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</si>
  <si>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</si>
  <si>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</si>
  <si>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</si>
  <si>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</si>
  <si>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</si>
  <si>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</si>
  <si>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101 - TOPNÁ ZKOUŠKA</t>
  </si>
  <si>
    <t xml:space="preserve">    767 - Konstrukce zámečnické</t>
  </si>
  <si>
    <t>713</t>
  </si>
  <si>
    <t>Izolace tepelné</t>
  </si>
  <si>
    <t>713410831</t>
  </si>
  <si>
    <t>Odstanění izolace tepelné potrubí pásy nebo rohožemi s AL fólií staženými drátem tl do 50 mm</t>
  </si>
  <si>
    <t>-1366163476</t>
  </si>
  <si>
    <t>713463211</t>
  </si>
  <si>
    <t>Montáž izolace tepelné potrubí potrubními pouzdry s Al fólií staženými Al páskou 1x D do 50 mm</t>
  </si>
  <si>
    <t>-648638749</t>
  </si>
  <si>
    <t>713463212</t>
  </si>
  <si>
    <t>Montáž izolace tepelné potrubí potrubními pouzdry s Al fólií staženými Al páskou 1x D do 100 mm</t>
  </si>
  <si>
    <t>287376360</t>
  </si>
  <si>
    <t>713463213</t>
  </si>
  <si>
    <t>Montáž izolace tepelné potrubí potrubními pouzdry s Al fólií staženými Al páskou 1x D do 150 mm</t>
  </si>
  <si>
    <t>-1056594581</t>
  </si>
  <si>
    <t>631431140</t>
  </si>
  <si>
    <t>pouzdro izolační potrubní s jednostrannou Al fólií max. 600/100 °C 49/40 mm</t>
  </si>
  <si>
    <t>252936966</t>
  </si>
  <si>
    <t>631431150</t>
  </si>
  <si>
    <t>pouzdro izolační potrubní s jednostrannou Al fólií max. 600/100 °C 61/40 mm</t>
  </si>
  <si>
    <t>-1271523488</t>
  </si>
  <si>
    <t>631431770</t>
  </si>
  <si>
    <t>pouzdro izolační potrubní s jednostrannou Al fólií max. 600/100 °C 77/60 mm</t>
  </si>
  <si>
    <t>-361516184</t>
  </si>
  <si>
    <t>63142666</t>
  </si>
  <si>
    <t>rohož izolační z minerální vlny prošívaná na pletivu 80kg/m3 tl 40mm</t>
  </si>
  <si>
    <t>m2</t>
  </si>
  <si>
    <t>70818541</t>
  </si>
  <si>
    <t>998713103</t>
  </si>
  <si>
    <t>Přesun hmot tonážní pro izolace tepelné v objektech v do 24 m</t>
  </si>
  <si>
    <t>1268002420</t>
  </si>
  <si>
    <t>998713181</t>
  </si>
  <si>
    <t>Příplatek k přesunu hmot tonážní 713 prováděný bez použití mechanizace</t>
  </si>
  <si>
    <t>281083651</t>
  </si>
  <si>
    <t>721</t>
  </si>
  <si>
    <t>Zdravotechnika - vnitřní kanalizace</t>
  </si>
  <si>
    <t>721140906</t>
  </si>
  <si>
    <t>Potrubí litinové vsazení odbočky DN 125</t>
  </si>
  <si>
    <t>-302737832</t>
  </si>
  <si>
    <t>721174044</t>
  </si>
  <si>
    <t>Potrubí kanalizační z PP připojovací DN 75</t>
  </si>
  <si>
    <t>802489332</t>
  </si>
  <si>
    <t>721174045</t>
  </si>
  <si>
    <t>Potrubí kanalizační z PP připojovací systém HT DN 100</t>
  </si>
  <si>
    <t>2068531346</t>
  </si>
  <si>
    <t>721194107</t>
  </si>
  <si>
    <t>Vyvedení a upevnění odpadních výpustek DN 70</t>
  </si>
  <si>
    <t>272532848</t>
  </si>
  <si>
    <t>721211502</t>
  </si>
  <si>
    <t>Vpusť sklepní s vodorovným odtokem DN 110 mřížka litina 170x240</t>
  </si>
  <si>
    <t>-1919318248</t>
  </si>
  <si>
    <t>721290111</t>
  </si>
  <si>
    <t>Zkouška těsnosti potrubí kanalizace vodou do DN 125</t>
  </si>
  <si>
    <t>-1122899900</t>
  </si>
  <si>
    <t>998721103</t>
  </si>
  <si>
    <t>Přesun hmot tonážní pro vnitřní kanalizace v objektech v do 24 m</t>
  </si>
  <si>
    <t>-1381237122</t>
  </si>
  <si>
    <t>998721181</t>
  </si>
  <si>
    <t>Příplatek k přesunu hmot tonážní 721 prováděný bez použití mechanizace</t>
  </si>
  <si>
    <t>987138057</t>
  </si>
  <si>
    <t>722</t>
  </si>
  <si>
    <t>Zdravotechnika - vnitřní vodovod</t>
  </si>
  <si>
    <t>722130236</t>
  </si>
  <si>
    <t>Potrubí vodovodní ocelové závitové pozinkované svařované běžné DN 50</t>
  </si>
  <si>
    <t>-722387878</t>
  </si>
  <si>
    <t>722174023.WVN</t>
  </si>
  <si>
    <t>Potrubí vodovodní plastové PPR EKOPLASTIK S2.5 svar polyfuze PN 20 D 25 x 4,2 mm</t>
  </si>
  <si>
    <t>-1103251273</t>
  </si>
  <si>
    <t>722174026.WVN</t>
  </si>
  <si>
    <t>Potrubí vodovodní plastové PPR EKOPLASTIK S2.5 svar polyfuze PN 20 D 50 x 8,4 mm</t>
  </si>
  <si>
    <t>-89370707</t>
  </si>
  <si>
    <t>722174028.WVN</t>
  </si>
  <si>
    <t>Potrubí vodovodní plastové PPR EKOPLASTIK S2.5 svar polyfuze PN 20 D 75 x 12,5</t>
  </si>
  <si>
    <t>737396316</t>
  </si>
  <si>
    <t>722181233</t>
  </si>
  <si>
    <t>Ochrana vodovodního potrubí přilepenými termoizolačními trubicemi z PE tl do 13 mm DN do 63 mm</t>
  </si>
  <si>
    <t>205326715</t>
  </si>
  <si>
    <t>722224115</t>
  </si>
  <si>
    <t>Kohout plnicí nebo vypouštěcí G 1/2 PN 10 s jedním závitem</t>
  </si>
  <si>
    <t>1431985012</t>
  </si>
  <si>
    <t>722224152</t>
  </si>
  <si>
    <t>Kulový kohout zahradní s vnějším závitem a páčkou PN 15, T 120 °C G 1/2 - 3/4"</t>
  </si>
  <si>
    <t>1776831624</t>
  </si>
  <si>
    <t>722231056</t>
  </si>
  <si>
    <t>Šoupátko mosazné G 2 PN 10 do 80°C s 2x vnitřním závitem</t>
  </si>
  <si>
    <t>984830846</t>
  </si>
  <si>
    <t>722231073</t>
  </si>
  <si>
    <t>Ventil zpětný mosazný G 3/4 PN 10 do 110°C se dvěma závity</t>
  </si>
  <si>
    <t>339456761</t>
  </si>
  <si>
    <t>722231075</t>
  </si>
  <si>
    <t>Ventil zpětný mosazný G 5/4 PN 10 do 110°C se dvěma závity</t>
  </si>
  <si>
    <t>1159342847</t>
  </si>
  <si>
    <t>722231077</t>
  </si>
  <si>
    <t>Ventil zpětný mosazný G 2 PN 10 do 110°C se dvěma závity</t>
  </si>
  <si>
    <t>353243477</t>
  </si>
  <si>
    <t>722231143</t>
  </si>
  <si>
    <t>Ventil závitový pojistný rohový G 1 6 bar</t>
  </si>
  <si>
    <t>1941208497</t>
  </si>
  <si>
    <t>722232043</t>
  </si>
  <si>
    <t>Kohout kulový přímý G 1/2" PN 42 do 185°C vnitřní závit</t>
  </si>
  <si>
    <t>1027178277</t>
  </si>
  <si>
    <t>722232044</t>
  </si>
  <si>
    <t>Kohout kulový přímý G 3/4 PN 42 do 185°C vnitřní závit</t>
  </si>
  <si>
    <t>-168952812</t>
  </si>
  <si>
    <t>722232046</t>
  </si>
  <si>
    <t>Kohout kulový přímý G 5/4 PN 42 do 185°C vnitřní závit</t>
  </si>
  <si>
    <t>-434360973</t>
  </si>
  <si>
    <t>34</t>
  </si>
  <si>
    <t>722232048</t>
  </si>
  <si>
    <t>Kohout kulový přímý G 2 PN 42 do 185°C vnitřní závit</t>
  </si>
  <si>
    <t>1272906475</t>
  </si>
  <si>
    <t>35</t>
  </si>
  <si>
    <t>722234266</t>
  </si>
  <si>
    <t>Filtr mosazný G 5/4 PN 16 do 120°C s 2x vnitřním závitem</t>
  </si>
  <si>
    <t>1489617017</t>
  </si>
  <si>
    <t>36</t>
  </si>
  <si>
    <t>722262223</t>
  </si>
  <si>
    <t>Vodoměr závitový jednovtokový suchoběžný do 30 °C G 3/4 x 130 mm Qn 1,5 m3/s horizontální</t>
  </si>
  <si>
    <t>-944248057</t>
  </si>
  <si>
    <t>37</t>
  </si>
  <si>
    <t>722262302x</t>
  </si>
  <si>
    <t>Vodoměr závitový vícevtokový mokroběžný do 30 °C 6/4"x300mm,Qn=10, domovní s impulzním výstupem</t>
  </si>
  <si>
    <t>63763406</t>
  </si>
  <si>
    <t>38</t>
  </si>
  <si>
    <t>722290226</t>
  </si>
  <si>
    <t>Zkouška těsnosti vodovodního potrubí závitového do DN 50</t>
  </si>
  <si>
    <t>-1787814365</t>
  </si>
  <si>
    <t>39</t>
  </si>
  <si>
    <t>722xxx10.1</t>
  </si>
  <si>
    <t>Jednoduchý kabinetový změkčovací filtr obj.č. SMKME-20BNT</t>
  </si>
  <si>
    <t>-1019427363</t>
  </si>
  <si>
    <t>40</t>
  </si>
  <si>
    <t>722xxx11.1</t>
  </si>
  <si>
    <t>Mechanický předfiltr FWS MS31, napojení 1“, ruční odkalovací ventil, Aquina</t>
  </si>
  <si>
    <t>1759797124</t>
  </si>
  <si>
    <t>41</t>
  </si>
  <si>
    <t>722xxx14</t>
  </si>
  <si>
    <t>Chemie na prvotní spuštění, 25 kg regenerační sůl, balení 25 kg, cena za balení 155,- Kč</t>
  </si>
  <si>
    <t>1928956967</t>
  </si>
  <si>
    <t>42</t>
  </si>
  <si>
    <t>722xxx21</t>
  </si>
  <si>
    <t>Systémový oddělovač K 20, napojeni .", odd.leni pitne vody od uzav.eneho sys. dle DIN EN 1717, obj.č. AQ-20017</t>
  </si>
  <si>
    <t>-1178438644</t>
  </si>
  <si>
    <t>43</t>
  </si>
  <si>
    <t>722xxx22</t>
  </si>
  <si>
    <t>Instalační armatury pro snadnou montáž změkčovacího filtru, 2 x nerezové napojovací hadice 600 mm, 1 x montážní blok se zkušebním ventilem a obtokem</t>
  </si>
  <si>
    <t>-1407683644</t>
  </si>
  <si>
    <t>44</t>
  </si>
  <si>
    <t>722xxx23</t>
  </si>
  <si>
    <t>Sestavení a montáž výše uvedených komponetentů pro úpravu vody Aquina</t>
  </si>
  <si>
    <t>3033665</t>
  </si>
  <si>
    <t>45</t>
  </si>
  <si>
    <t>722xxx24</t>
  </si>
  <si>
    <t>Odborné uvedení úpravny vody do provozu, proškolení obsluhy</t>
  </si>
  <si>
    <t>-1538693233</t>
  </si>
  <si>
    <t>46</t>
  </si>
  <si>
    <t>7344211021</t>
  </si>
  <si>
    <t>Tlakoměr s pevným stonkem a zpětnou klapkou tlak 0-1,6 bar průměr 63 mm spodní připojení</t>
  </si>
  <si>
    <t>-674878260</t>
  </si>
  <si>
    <t>47</t>
  </si>
  <si>
    <t>998722103</t>
  </si>
  <si>
    <t>Přesun hmot tonážní pro vnitřní vodovod v objektech v do 24 m</t>
  </si>
  <si>
    <t>-21314907</t>
  </si>
  <si>
    <t>48</t>
  </si>
  <si>
    <t>998722181</t>
  </si>
  <si>
    <t>Příplatek k přesunu hmot tonážní 722 prováděný bez použití mechanizace</t>
  </si>
  <si>
    <t>1925859730</t>
  </si>
  <si>
    <t>724</t>
  </si>
  <si>
    <t>Zdravotechnika - strojní vybavení</t>
  </si>
  <si>
    <t>49</t>
  </si>
  <si>
    <t>42610590</t>
  </si>
  <si>
    <t>čerpadlo oběhové teplovodní závitové DN 25 cirkulační pro TUV výtlak 6m Qmax 3m3/h PN 10 nerezové T 80°C - Wilo Stratos PICO-Z 25/1-6</t>
  </si>
  <si>
    <t>1280799880</t>
  </si>
  <si>
    <t>50</t>
  </si>
  <si>
    <t>72414910xx01</t>
  </si>
  <si>
    <t>Montáž čerpadla vodovodního cirkulačního DN 25</t>
  </si>
  <si>
    <t>1648492114</t>
  </si>
  <si>
    <t>731</t>
  </si>
  <si>
    <t>Ústřední vytápění - kotelny</t>
  </si>
  <si>
    <t>51</t>
  </si>
  <si>
    <t>731139620</t>
  </si>
  <si>
    <t>Montáž kotle litinového stacionárního na kapalná nebo plynná paliva o výkonu do 80 kW</t>
  </si>
  <si>
    <t>1417934159</t>
  </si>
  <si>
    <t>52</t>
  </si>
  <si>
    <t>731200831</t>
  </si>
  <si>
    <t>Demontáž kotle rychlovyhřívacího závěsného bez přípravy TUV</t>
  </si>
  <si>
    <t>1256903528</t>
  </si>
  <si>
    <t>53</t>
  </si>
  <si>
    <t>731341140</t>
  </si>
  <si>
    <t>Hadice napouštěcí pryžové D 20/28</t>
  </si>
  <si>
    <t>64</t>
  </si>
  <si>
    <t>1753620843</t>
  </si>
  <si>
    <t>54</t>
  </si>
  <si>
    <t>731xxx01</t>
  </si>
  <si>
    <t xml:space="preserve">Plynový kondenzační stacionární kotel Hoval UltraGas(70), 4 bary, vč. TopTronicE, nerezová spalovací komora, JMENOVITÝ VÝKON 1 KOTLE PŘI TEPLOTNÍM SPÁDU 40/30°C:  13.6 - 69.9 kW.</t>
  </si>
  <si>
    <t>128</t>
  </si>
  <si>
    <t>1787523989</t>
  </si>
  <si>
    <t>55</t>
  </si>
  <si>
    <t>731xxx03</t>
  </si>
  <si>
    <t>Pojistná sada DN 20 - 1 isolovaná (Poj.ventil 4 bar, odvzušňovač, manometr)</t>
  </si>
  <si>
    <t>-896900827</t>
  </si>
  <si>
    <t>56</t>
  </si>
  <si>
    <t>731xxx05</t>
  </si>
  <si>
    <t xml:space="preserve">Neutralizační box 6012553 - Příslušenství - dodat s kotlem </t>
  </si>
  <si>
    <t>2036308628</t>
  </si>
  <si>
    <t>57</t>
  </si>
  <si>
    <t>731xxx06</t>
  </si>
  <si>
    <t>Regulace - modul pro rozšíření - 2-TTE sada GLT Modul 0-10V</t>
  </si>
  <si>
    <t>-102326734</t>
  </si>
  <si>
    <t>58</t>
  </si>
  <si>
    <t>731xxx07</t>
  </si>
  <si>
    <t xml:space="preserve">Hoval - Plynový filtr Mod. 70612/6b R 3/4 </t>
  </si>
  <si>
    <t>275514196</t>
  </si>
  <si>
    <t>59</t>
  </si>
  <si>
    <t>731xxx08</t>
  </si>
  <si>
    <t>Hoval - 2-cestný kohout OZ R240 1 1/2 s pohonem NR230A</t>
  </si>
  <si>
    <t>-934342</t>
  </si>
  <si>
    <t>60</t>
  </si>
  <si>
    <t>731xxx09</t>
  </si>
  <si>
    <t>Hoval - 2-TTE Gateway WLAN</t>
  </si>
  <si>
    <t>326720202</t>
  </si>
  <si>
    <t>61</t>
  </si>
  <si>
    <t xml:space="preserve"> 731xxx40</t>
  </si>
  <si>
    <t xml:space="preserve">Protivibrační podložky pod nohy kotlů -sestavení z - 4x křížem  rýhovaná guma např CM3618 (VEGUM) 15x15cm + plechová destička 15x15 cm</t>
  </si>
  <si>
    <t>256</t>
  </si>
  <si>
    <t>1187784877</t>
  </si>
  <si>
    <t>62</t>
  </si>
  <si>
    <t>731xxx22</t>
  </si>
  <si>
    <t>Odvod spalin - montáž koaxiálních systémů DN 110/160 od každého kotle samostatně svisle nad střechu do 1m vodorovně + 2,5 m svisle</t>
  </si>
  <si>
    <t>-761884242</t>
  </si>
  <si>
    <t>63</t>
  </si>
  <si>
    <t>731xxx23</t>
  </si>
  <si>
    <t xml:space="preserve">Odvod spalin kouřovody - interiér - PPH/ocel-bílý komaxit : LIL kotlová redukce DN110/160naDN100/150,  LPKL09</t>
  </si>
  <si>
    <t>-1054036950</t>
  </si>
  <si>
    <t>731xxx24</t>
  </si>
  <si>
    <t xml:space="preserve">Odvod spalin kouřovody - interiér - PPH/ocel-bílý komaxit : LIL trubka s hrdlem; 1 m; DN110 / 160,  LPRL11</t>
  </si>
  <si>
    <t>-867865752</t>
  </si>
  <si>
    <t>65</t>
  </si>
  <si>
    <t>731xxx25</t>
  </si>
  <si>
    <t>Odvod spalin kouřovody - interiér - PPH/ocel-bílý komaxit : LIL revizní T-kus se změnou směru; DN110 / 160, LPUL01</t>
  </si>
  <si>
    <t>-1270977468</t>
  </si>
  <si>
    <t>66</t>
  </si>
  <si>
    <t>731xxx26</t>
  </si>
  <si>
    <t>Odvod spalin kouřovody - interiér - PPH/ocel-bílý komaxit : LIL koleno 87°; DN110 / 160, LPBL91</t>
  </si>
  <si>
    <t>-928738373</t>
  </si>
  <si>
    <t>67</t>
  </si>
  <si>
    <t>731xxx27</t>
  </si>
  <si>
    <t>Odvod spalin kouřovody - interiér - PPH/ocel-bílý komaxit :LIL trubka s hrdlem; 0,5 m; DN110 / 160, LPRL51</t>
  </si>
  <si>
    <t>1998108862</t>
  </si>
  <si>
    <t>68</t>
  </si>
  <si>
    <t>731xxx30</t>
  </si>
  <si>
    <t>Odvod spalin kouřovody - exteriér - PPH/nerez :LAB střešní nást. s protidešť. manžetou 1,0m; DN110/160, APDA41</t>
  </si>
  <si>
    <t>-1690229473</t>
  </si>
  <si>
    <t>69</t>
  </si>
  <si>
    <t>731xxx31</t>
  </si>
  <si>
    <t>Odvod spalin kouřovody - exteriér - PPH/nerez :LAB trubka s hrdlem; 1m; DN110 / 160, APRB11</t>
  </si>
  <si>
    <t>777117335</t>
  </si>
  <si>
    <t>70</t>
  </si>
  <si>
    <t>731xxx32</t>
  </si>
  <si>
    <t>Odvod spalin kouřovody - exteriér - PPH/nerez :LAB trubka s hrdlem; 0,5m; DN110 / 160, APRB51</t>
  </si>
  <si>
    <t>1487201853</t>
  </si>
  <si>
    <t>71</t>
  </si>
  <si>
    <t>731xxx33</t>
  </si>
  <si>
    <t>Odvod spalin kouřovody - exteriér - PPH/nerez :LAB vyústění s přisáváním; DN110/160, APMSB1</t>
  </si>
  <si>
    <t>-1412587044</t>
  </si>
  <si>
    <t>72</t>
  </si>
  <si>
    <t>731xxx34</t>
  </si>
  <si>
    <t>Odvod spalin kouřovody - LIL svorka; DN110 / 160, LPKLL1</t>
  </si>
  <si>
    <t>-893548621</t>
  </si>
  <si>
    <t>73</t>
  </si>
  <si>
    <t>731xxx35</t>
  </si>
  <si>
    <t>Odvod spalin kouřovody - LAB sponka pro zpevnění spoje; DN110/160, APKLB1</t>
  </si>
  <si>
    <t>-611356261</t>
  </si>
  <si>
    <t>74</t>
  </si>
  <si>
    <t>731xxx36</t>
  </si>
  <si>
    <t>Odvod spalin kouřovody - Rozeta a manž. proti zatékání EW/160, IVEWBU16</t>
  </si>
  <si>
    <t>-252832759</t>
  </si>
  <si>
    <t>75</t>
  </si>
  <si>
    <t>731xxx60</t>
  </si>
  <si>
    <t>Revize spalinové cesty</t>
  </si>
  <si>
    <t>-368186982</t>
  </si>
  <si>
    <t>76</t>
  </si>
  <si>
    <t>731xxx70</t>
  </si>
  <si>
    <t>Odborná prohlídka kotelny dle vyhl. 91/93 Sb.</t>
  </si>
  <si>
    <t>-898740798</t>
  </si>
  <si>
    <t>77</t>
  </si>
  <si>
    <t>731xxx71</t>
  </si>
  <si>
    <t>Přejímka kotelny v režimu VOP Tepvos a ČSN 07 0705</t>
  </si>
  <si>
    <t>-2046810449</t>
  </si>
  <si>
    <t>78</t>
  </si>
  <si>
    <t>731xxx72</t>
  </si>
  <si>
    <t xml:space="preserve">Individuelní zkoušky, komplexní zkoušky, garanční zkoušky, zkušební provoz </t>
  </si>
  <si>
    <t>-773710013</t>
  </si>
  <si>
    <t>79</t>
  </si>
  <si>
    <t>731xxx73</t>
  </si>
  <si>
    <t>Místní provozní řád dle vyhl. 91/93 Sb., NV 201/05 Sb., ČSN 070703, 386405</t>
  </si>
  <si>
    <t>-1785508158</t>
  </si>
  <si>
    <t>80</t>
  </si>
  <si>
    <t>731xxx74</t>
  </si>
  <si>
    <t xml:space="preserve">Revizní knihy plynových spotřebičů a rozvodu plynu dle TDG 919 01, ČSN EN 1775, ČSN 07 0703, vyhl. 91/93 Sb. </t>
  </si>
  <si>
    <t>-1934079547</t>
  </si>
  <si>
    <t>81</t>
  </si>
  <si>
    <t>731xxx75</t>
  </si>
  <si>
    <t>Vybavení kotelny dle ČSN 07 0703 (Přenosný hasící přístroj CO2 s hasící schpoností min. 55B - 2kusy, pěnostvorný prostředek nebo vhodný detektor pro kontrolu spojů, lékárnička pro první pomoc, batriová svítilna, detektor na oxid uhličitý)</t>
  </si>
  <si>
    <t>-1561835035</t>
  </si>
  <si>
    <t>82</t>
  </si>
  <si>
    <t>731xxx81</t>
  </si>
  <si>
    <t>Měření emisí</t>
  </si>
  <si>
    <t>-688980824</t>
  </si>
  <si>
    <t>83</t>
  </si>
  <si>
    <t>731xxx82</t>
  </si>
  <si>
    <t>Celkový proplach napojené stávající soustavy vodou</t>
  </si>
  <si>
    <t>-403682209</t>
  </si>
  <si>
    <t>84</t>
  </si>
  <si>
    <t>731xxx90</t>
  </si>
  <si>
    <t>Zednické přípomoce - Základ pod stroje plochy do 2,00 m2 z bet. C 16/20</t>
  </si>
  <si>
    <t>m3</t>
  </si>
  <si>
    <t>517271684</t>
  </si>
  <si>
    <t>85</t>
  </si>
  <si>
    <t>731xxx91</t>
  </si>
  <si>
    <t>Zednické přípomoce - Základ pod stroje plochy do 2,00 - bourání</t>
  </si>
  <si>
    <t>55798492</t>
  </si>
  <si>
    <t>86</t>
  </si>
  <si>
    <t>731xxx92</t>
  </si>
  <si>
    <t>Zednické přípomoce - Úpravy povrchů - Omítka malých ploch vnitřních stěn do 1 m2</t>
  </si>
  <si>
    <t>-1372420437</t>
  </si>
  <si>
    <t>87</t>
  </si>
  <si>
    <t>731xxx95</t>
  </si>
  <si>
    <t xml:space="preserve">Zednické přípomoce - Bourání podlahy pro umístění vpusti a přepojení kanalizace -  0,6 x 0,6 m a zpětné zapravení včetně opravy hydroizolace</t>
  </si>
  <si>
    <t>-267027940</t>
  </si>
  <si>
    <t>88</t>
  </si>
  <si>
    <t>998731102</t>
  </si>
  <si>
    <t>Přesun hmot tonážní pro kotelny v objektech v do 12 m</t>
  </si>
  <si>
    <t>772247866</t>
  </si>
  <si>
    <t>89</t>
  </si>
  <si>
    <t>998731181</t>
  </si>
  <si>
    <t>Příplatek k přesunu hmot tonážní 731 prováděný bez použití mechanizace</t>
  </si>
  <si>
    <t>969848107</t>
  </si>
  <si>
    <t>732</t>
  </si>
  <si>
    <t>Ústřední vytápění - strojovny</t>
  </si>
  <si>
    <t>90</t>
  </si>
  <si>
    <t>732199100</t>
  </si>
  <si>
    <t>Montáž orientačních štítků</t>
  </si>
  <si>
    <t>2109256285</t>
  </si>
  <si>
    <t>91</t>
  </si>
  <si>
    <t>732212815</t>
  </si>
  <si>
    <t>Demontáž ohříváku zásobníkového stojatého obsah do 1600 litrů</t>
  </si>
  <si>
    <t>1808863817</t>
  </si>
  <si>
    <t>92</t>
  </si>
  <si>
    <t>732219315</t>
  </si>
  <si>
    <t>Montáž ohříváku vody stojatého PN 0,6/0,6,PN 1,6/0,6 o obsahu 1000 litrů</t>
  </si>
  <si>
    <t>-723024285</t>
  </si>
  <si>
    <t>93</t>
  </si>
  <si>
    <t>48437140.xx</t>
  </si>
  <si>
    <t>ohřívač vody zásobníkový OKC 500 NTR/HP objem 500 l, 6,4 m2</t>
  </si>
  <si>
    <t>547450275</t>
  </si>
  <si>
    <t>94</t>
  </si>
  <si>
    <t>732331617.RFX</t>
  </si>
  <si>
    <t>Nádoba tlaková expanzní s membránou Reflex NG závitové připojení PN 0,6 o objemu 80 l</t>
  </si>
  <si>
    <t>-1261886304</t>
  </si>
  <si>
    <t>95</t>
  </si>
  <si>
    <t>732331623.RFX</t>
  </si>
  <si>
    <t>Nádoba tlaková expanzní s membránou Reflex NG závitové připojení PN 0,6 o objemu 250 l</t>
  </si>
  <si>
    <t>1234700216</t>
  </si>
  <si>
    <t>96</t>
  </si>
  <si>
    <t>732331778</t>
  </si>
  <si>
    <t>Příslušenství k expanzním nádobám bezpečnostní uzávěr G 1 k měření tlaku</t>
  </si>
  <si>
    <t>-1152038597</t>
  </si>
  <si>
    <t>97</t>
  </si>
  <si>
    <t>732429215</t>
  </si>
  <si>
    <t>Montáž čerpadla oběhového mokroběžného závitového DN 32</t>
  </si>
  <si>
    <t>-369590718</t>
  </si>
  <si>
    <t>98</t>
  </si>
  <si>
    <t>732429223</t>
  </si>
  <si>
    <t>Montáž čerpadla oběhového mokroběžného přírubového DN 40 jednodílné</t>
  </si>
  <si>
    <t>-1638025405</t>
  </si>
  <si>
    <t>99</t>
  </si>
  <si>
    <t>WLO.2120642</t>
  </si>
  <si>
    <t>Yonos MAXO 30/0,5-7 PN10</t>
  </si>
  <si>
    <t>1012678091</t>
  </si>
  <si>
    <t>100</t>
  </si>
  <si>
    <t>WLO.2090454</t>
  </si>
  <si>
    <t>Stratos MAXO 40/1-8 PN6/10</t>
  </si>
  <si>
    <t>1634158813</t>
  </si>
  <si>
    <t>101</t>
  </si>
  <si>
    <t>732xxx05</t>
  </si>
  <si>
    <t xml:space="preserve">Revize  tlakových nádob </t>
  </si>
  <si>
    <t>-273967532</t>
  </si>
  <si>
    <t>102</t>
  </si>
  <si>
    <t>998732102</t>
  </si>
  <si>
    <t>Přesun hmot tonážní pro strojovny v objektech v do 12 m</t>
  </si>
  <si>
    <t>-1425628525</t>
  </si>
  <si>
    <t>103</t>
  </si>
  <si>
    <t>998732181</t>
  </si>
  <si>
    <t>Příplatek k přesunu hmot tonážní 732 prováděný bez použití mechanizace</t>
  </si>
  <si>
    <t>372219389</t>
  </si>
  <si>
    <t>733</t>
  </si>
  <si>
    <t>Ústřední vytápění - rozvodné potrubí</t>
  </si>
  <si>
    <t>104</t>
  </si>
  <si>
    <t>733110808</t>
  </si>
  <si>
    <t>Demontáž potrubí ocelového závitového do DN 50</t>
  </si>
  <si>
    <t>824873171</t>
  </si>
  <si>
    <t>105</t>
  </si>
  <si>
    <t>733111113</t>
  </si>
  <si>
    <t>Potrubí ocelové závitové bezešvé běžné v kotelnách nebo strojovnách DN 15</t>
  </si>
  <si>
    <t>-1704257039</t>
  </si>
  <si>
    <t>106</t>
  </si>
  <si>
    <t>733111114</t>
  </si>
  <si>
    <t>Potrubí ocelové závitové bezešvé běžné v kotelnách nebo strojovnách DN 20</t>
  </si>
  <si>
    <t>958441577</t>
  </si>
  <si>
    <t>107</t>
  </si>
  <si>
    <t>733111115</t>
  </si>
  <si>
    <t>Potrubí ocelové závitové bezešvé běžné v kotelnách nebo strojovnách DN 25</t>
  </si>
  <si>
    <t>1637756037</t>
  </si>
  <si>
    <t>108</t>
  </si>
  <si>
    <t>733111116</t>
  </si>
  <si>
    <t>Potrubí ocelové závitové bezešvé běžné v kotelnách nebo strojovnách DN 32</t>
  </si>
  <si>
    <t>-1657062394</t>
  </si>
  <si>
    <t>109</t>
  </si>
  <si>
    <t>733111117</t>
  </si>
  <si>
    <t>Potrubí ocelové závitové bezešvé běžné v kotelnách nebo strojovnách DN 40</t>
  </si>
  <si>
    <t>1978756470</t>
  </si>
  <si>
    <t>110</t>
  </si>
  <si>
    <t>733111118</t>
  </si>
  <si>
    <t>Potrubí ocelové závitové bezešvé běžné v kotelnách nebo strojovnách DN 50</t>
  </si>
  <si>
    <t>914033349</t>
  </si>
  <si>
    <t>111</t>
  </si>
  <si>
    <t>733120826</t>
  </si>
  <si>
    <t>Demontáž potrubí ocelového hladkého do D 89</t>
  </si>
  <si>
    <t>504078814</t>
  </si>
  <si>
    <t>112</t>
  </si>
  <si>
    <t>733121224</t>
  </si>
  <si>
    <t>Potrubí ocelové hladké bezešvé v kotelnách nebo strojovnách D 76x3,6</t>
  </si>
  <si>
    <t>-118685283</t>
  </si>
  <si>
    <t>113</t>
  </si>
  <si>
    <t>733141103</t>
  </si>
  <si>
    <t>Odvzdušňovací nádoba z trubek ocelových DN 65</t>
  </si>
  <si>
    <t>-1526311602</t>
  </si>
  <si>
    <t>114</t>
  </si>
  <si>
    <t>733190107</t>
  </si>
  <si>
    <t>Zkouška těsnosti potrubí ocelové závitové do DN 40</t>
  </si>
  <si>
    <t>1014139235</t>
  </si>
  <si>
    <t>115</t>
  </si>
  <si>
    <t>733190108</t>
  </si>
  <si>
    <t>Zkouška těsnosti potrubí ocelové závitové do DN 50</t>
  </si>
  <si>
    <t>-1897093460</t>
  </si>
  <si>
    <t>116</t>
  </si>
  <si>
    <t>733190225</t>
  </si>
  <si>
    <t>Zkouška těsnosti potrubí ocelové hladké přes D 60,3x2,9 do D 89x5,0</t>
  </si>
  <si>
    <t>910820601</t>
  </si>
  <si>
    <t>117</t>
  </si>
  <si>
    <t>733194925</t>
  </si>
  <si>
    <t>Navaření odbočky na potrubí ocelové hladké D 89x3,6 mm</t>
  </si>
  <si>
    <t>-1629824760</t>
  </si>
  <si>
    <t>118</t>
  </si>
  <si>
    <t>998733103</t>
  </si>
  <si>
    <t>Přesun hmot tonážní pro rozvody potrubí v objektech v do 24 m</t>
  </si>
  <si>
    <t>-1592676906</t>
  </si>
  <si>
    <t>119</t>
  </si>
  <si>
    <t>998733181</t>
  </si>
  <si>
    <t>Příplatek k přesunu hmot tonážní 733 prováděný bez použití mechanizace</t>
  </si>
  <si>
    <t>17877721</t>
  </si>
  <si>
    <t>734</t>
  </si>
  <si>
    <t>Ústřední vytápění - armatury</t>
  </si>
  <si>
    <t>120</t>
  </si>
  <si>
    <t>734100812</t>
  </si>
  <si>
    <t>Demontáž armatury přírubové se dvěma přírubami do DN 100</t>
  </si>
  <si>
    <t>-155423661</t>
  </si>
  <si>
    <t>121</t>
  </si>
  <si>
    <t>734109215</t>
  </si>
  <si>
    <t>Montáž armatury přírubové se dvěma přírubami PN 16 DN 65</t>
  </si>
  <si>
    <t>-900596908</t>
  </si>
  <si>
    <t>122</t>
  </si>
  <si>
    <t>734xxx01</t>
  </si>
  <si>
    <t>Odlučovač vzduchu Flamcovent 65F Smart (přírubový)</t>
  </si>
  <si>
    <t>366116535</t>
  </si>
  <si>
    <t>123</t>
  </si>
  <si>
    <t>734xxx10</t>
  </si>
  <si>
    <t xml:space="preserve">Přírubový gumový kompenzátor - např. AHP F8.500.P.SF  DN 65, PN 16</t>
  </si>
  <si>
    <t>-1588325722</t>
  </si>
  <si>
    <t>124</t>
  </si>
  <si>
    <t>734152333</t>
  </si>
  <si>
    <t>Šoupátko přírubové třmenové DN 65 PN 16 do 200°C těsnící sedlo mosaz/mosaz IKO-PLUS typ 101 - JMA</t>
  </si>
  <si>
    <t>2000245804</t>
  </si>
  <si>
    <t>125</t>
  </si>
  <si>
    <t>734193315</t>
  </si>
  <si>
    <t>Klapka mezipřírubová pružinová DN 65 PN 16 do 100°C</t>
  </si>
  <si>
    <t>323621188</t>
  </si>
  <si>
    <t>126</t>
  </si>
  <si>
    <t>734209116</t>
  </si>
  <si>
    <t>Montáž armatury závitové s dvěma závity G 5/4</t>
  </si>
  <si>
    <t>-1291866143</t>
  </si>
  <si>
    <t>127</t>
  </si>
  <si>
    <t>734209118</t>
  </si>
  <si>
    <t>Montáž armatury závitové s dvěma závity G 2</t>
  </si>
  <si>
    <t>1833934261</t>
  </si>
  <si>
    <t>734xxx10.1</t>
  </si>
  <si>
    <t>Ultima R-Mag 2" - Magnetický mechanický filt0, filtrační vložka 100 μm, horizontální instalace, připojení závitové 2" vnitřní</t>
  </si>
  <si>
    <t>1942407124</t>
  </si>
  <si>
    <t>129</t>
  </si>
  <si>
    <t>734xxx06</t>
  </si>
  <si>
    <t xml:space="preserve">Vyvažovací ventil plynule nastavitelný s měřícími koncovkami a vypouštěním, závitový,  DN 50</t>
  </si>
  <si>
    <t>-1699732342</t>
  </si>
  <si>
    <t>130</t>
  </si>
  <si>
    <t>734211127</t>
  </si>
  <si>
    <t>Ventil závitový odvzdušňovací G 1/2 PN 14 do 120°C automatický se zpětnou klapkou otopných těles</t>
  </si>
  <si>
    <t>290812569</t>
  </si>
  <si>
    <t>131</t>
  </si>
  <si>
    <t>734242416</t>
  </si>
  <si>
    <t>Ventil závitový zpětný přímý G 6/4 PN 16 do 110°C</t>
  </si>
  <si>
    <t>-849700834</t>
  </si>
  <si>
    <t>132</t>
  </si>
  <si>
    <t>734291123</t>
  </si>
  <si>
    <t>Kohout plnící a vypouštěcí G 1/2 PN 10 do 90°C závitový</t>
  </si>
  <si>
    <t>-689955775</t>
  </si>
  <si>
    <t>133</t>
  </si>
  <si>
    <t>734291246</t>
  </si>
  <si>
    <t>Filtr závitový přímý G 1 1/2 PN 16 do 130°C s vnitřními závity</t>
  </si>
  <si>
    <t>1340990871</t>
  </si>
  <si>
    <t>134</t>
  </si>
  <si>
    <t>734292813</t>
  </si>
  <si>
    <t>1439630291</t>
  </si>
  <si>
    <t>135</t>
  </si>
  <si>
    <t>734292817</t>
  </si>
  <si>
    <t>1969023090</t>
  </si>
  <si>
    <t>136</t>
  </si>
  <si>
    <t>734292818</t>
  </si>
  <si>
    <t>Kohout kulový přímý G 2 PN 42 do 185°C plnoprůtokový vnitřní závit těžká řada</t>
  </si>
  <si>
    <t>-696040732</t>
  </si>
  <si>
    <t>137</t>
  </si>
  <si>
    <t>734411101</t>
  </si>
  <si>
    <t>Teploměr technický s pevným stonkem a jímkou zadní připojení průměr 63 mm délky 50 mm</t>
  </si>
  <si>
    <t>1494364980</t>
  </si>
  <si>
    <t>138</t>
  </si>
  <si>
    <t>7344211021.1</t>
  </si>
  <si>
    <t>Tlakoměr s pevným stonkem a zpětnou klapkou tlak 0-4 bar průměr 63 mm spodní připojení</t>
  </si>
  <si>
    <t>1410004644</t>
  </si>
  <si>
    <t>139</t>
  </si>
  <si>
    <t>734424101</t>
  </si>
  <si>
    <t>Kondenzační smyčka k přivaření zahnutá PN 250 do 300°C</t>
  </si>
  <si>
    <t>1173079514</t>
  </si>
  <si>
    <t>140</t>
  </si>
  <si>
    <t>734494111</t>
  </si>
  <si>
    <t>Návarek s metrickým závitem M 12x1,5 délky do 220 mm</t>
  </si>
  <si>
    <t>598347741</t>
  </si>
  <si>
    <t>141</t>
  </si>
  <si>
    <t>734494213</t>
  </si>
  <si>
    <t>Návarek s trubkovým závitem G 1/2</t>
  </si>
  <si>
    <t>1885415242</t>
  </si>
  <si>
    <t>142</t>
  </si>
  <si>
    <t>734494214</t>
  </si>
  <si>
    <t>Návarek s trubkovým závitem G 3/4</t>
  </si>
  <si>
    <t>-206931009</t>
  </si>
  <si>
    <t>143</t>
  </si>
  <si>
    <t>734xxx09</t>
  </si>
  <si>
    <t xml:space="preserve">Ventil závitový pojistný rohový  DUCO 1"x 5/4", 4,0 bar</t>
  </si>
  <si>
    <t>-812921848</t>
  </si>
  <si>
    <t>144</t>
  </si>
  <si>
    <t>998734103</t>
  </si>
  <si>
    <t>Přesun hmot tonážní pro armatury v objektech v do 24 m</t>
  </si>
  <si>
    <t>1850689731</t>
  </si>
  <si>
    <t>145</t>
  </si>
  <si>
    <t>998734181</t>
  </si>
  <si>
    <t>Příplatek k přesunu hmot tonážní 734 prováděný bez použití mechanizace</t>
  </si>
  <si>
    <t>-1511672646</t>
  </si>
  <si>
    <t>TOPNÁ ZKOUŠKA</t>
  </si>
  <si>
    <t>146</t>
  </si>
  <si>
    <t>101a</t>
  </si>
  <si>
    <t>Topná zkouška a vyvážení systému ÚT</t>
  </si>
  <si>
    <t>hod</t>
  </si>
  <si>
    <t>512</t>
  </si>
  <si>
    <t>-1832789919</t>
  </si>
  <si>
    <t>767</t>
  </si>
  <si>
    <t>Konstrukce zámečnické</t>
  </si>
  <si>
    <t>147</t>
  </si>
  <si>
    <t>767995113</t>
  </si>
  <si>
    <t>Montáž atypických zámečnických konstrukcí hmotnosti do 20 kg</t>
  </si>
  <si>
    <t>kg</t>
  </si>
  <si>
    <t>1558769744</t>
  </si>
  <si>
    <t>148</t>
  </si>
  <si>
    <t>767xxx01</t>
  </si>
  <si>
    <t xml:space="preserve">Profilová ocel pro pomocné konstrukce, odmaštěná, bez rzi, opatřená základní  ochrannou barvou proti rzi, svařovaná konstrukce. Včetně příslušenství, jako vrutů, kotev, hmoždnek, pracovního materiálu"</t>
  </si>
  <si>
    <t>1504549438</t>
  </si>
  <si>
    <t>149</t>
  </si>
  <si>
    <t>767xxx10</t>
  </si>
  <si>
    <t>Výroba a Montáž přívodního vzduchovodu z FeZN plechu - rozměr 300x300mm , délka celkem 2m, s dvěma koleny</t>
  </si>
  <si>
    <t>1094989908</t>
  </si>
  <si>
    <t>150</t>
  </si>
  <si>
    <t>1692533127</t>
  </si>
  <si>
    <t>151</t>
  </si>
  <si>
    <t>783009421</t>
  </si>
  <si>
    <t>Bezpečnostní šrafování stěnových nebo podlahových hran</t>
  </si>
  <si>
    <t>-1470479655</t>
  </si>
  <si>
    <t>152</t>
  </si>
  <si>
    <t>783314203</t>
  </si>
  <si>
    <t>Základní antikorozní jednonásobný syntetický samozákladující nátěr zámečnických konstrukcí</t>
  </si>
  <si>
    <t>334157081</t>
  </si>
  <si>
    <t>153</t>
  </si>
  <si>
    <t>2145832634</t>
  </si>
  <si>
    <t>154</t>
  </si>
  <si>
    <t>1734303807</t>
  </si>
  <si>
    <t>155</t>
  </si>
  <si>
    <t>783932171</t>
  </si>
  <si>
    <t>Celoplošné vyrovnání betonové podlahy cementovou stěrkou tloušťky do 3 mm</t>
  </si>
  <si>
    <t>529667776</t>
  </si>
  <si>
    <t>156</t>
  </si>
  <si>
    <t>783932181</t>
  </si>
  <si>
    <t>Příplatek k ceně celoplošného betonové podlahy cementovou stěrkou za každý další 1 mm přes 3 mm</t>
  </si>
  <si>
    <t>1136760072</t>
  </si>
  <si>
    <t>157</t>
  </si>
  <si>
    <t>783933151</t>
  </si>
  <si>
    <t>Penetrační epoxidový nátěr hladkých betonových podlah</t>
  </si>
  <si>
    <t>1234148624</t>
  </si>
  <si>
    <t>158</t>
  </si>
  <si>
    <t>783937161</t>
  </si>
  <si>
    <t>Krycí dvojnásobný epoxidový vodou ředitelný nátěr betonové podlahy</t>
  </si>
  <si>
    <t>29276620</t>
  </si>
  <si>
    <t>159</t>
  </si>
  <si>
    <t>783952251</t>
  </si>
  <si>
    <t>Tmelení prasklin betonového podkladu polyesterovým tmelem</t>
  </si>
  <si>
    <t>-1313925730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</si>
</sst>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21008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REKONSTRUKCE KOTELNY, Poříční 443, Ústí nad Orlicí - Hylváty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Poříční 443, Ústí nad Orlicí - Hylváty  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13. 6. 2021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25.6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TEPVOS, spol. s r.o., Královéhradecká 1566, Ústí n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Jiří Kamenický, Na Špici 211, 561 17 Dlouhá Třebov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75</v>
      </c>
      <c r="BT94" s="114" t="s">
        <v>76</v>
      </c>
      <c r="BU94" s="115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16.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82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'D.1.4.2 - PLYNOVÁ ZAŘÍZENÍ'!J30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83</v>
      </c>
      <c r="AR95" s="123"/>
      <c r="AS95" s="124">
        <v>0</v>
      </c>
      <c r="AT95" s="125">
        <f>ROUND(SUM(AV95:AW95),2)</f>
        <v>0</v>
      </c>
      <c r="AU95" s="126">
        <f>'D.1.4.2 - PLYNOVÁ ZAŘÍZENÍ'!P119</f>
        <v>0</v>
      </c>
      <c r="AV95" s="125">
        <f>'D.1.4.2 - PLYNOVÁ ZAŘÍZENÍ'!J33</f>
        <v>0</v>
      </c>
      <c r="AW95" s="125">
        <f>'D.1.4.2 - PLYNOVÁ ZAŘÍZENÍ'!J34</f>
        <v>0</v>
      </c>
      <c r="AX95" s="125">
        <f>'D.1.4.2 - PLYNOVÁ ZAŘÍZENÍ'!J35</f>
        <v>0</v>
      </c>
      <c r="AY95" s="125">
        <f>'D.1.4.2 - PLYNOVÁ ZAŘÍZENÍ'!J36</f>
        <v>0</v>
      </c>
      <c r="AZ95" s="125">
        <f>'D.1.4.2 - PLYNOVÁ ZAŘÍZENÍ'!F33</f>
        <v>0</v>
      </c>
      <c r="BA95" s="125">
        <f>'D.1.4.2 - PLYNOVÁ ZAŘÍZENÍ'!F34</f>
        <v>0</v>
      </c>
      <c r="BB95" s="125">
        <f>'D.1.4.2 - PLYNOVÁ ZAŘÍZENÍ'!F35</f>
        <v>0</v>
      </c>
      <c r="BC95" s="125">
        <f>'D.1.4.2 - PLYNOVÁ ZAŘÍZENÍ'!F36</f>
        <v>0</v>
      </c>
      <c r="BD95" s="127">
        <f>'D.1.4.2 - PLYNOVÁ ZAŘÍZENÍ'!F37</f>
        <v>0</v>
      </c>
      <c r="BE95" s="7"/>
      <c r="BT95" s="128" t="s">
        <v>84</v>
      </c>
      <c r="BV95" s="128" t="s">
        <v>78</v>
      </c>
      <c r="BW95" s="128" t="s">
        <v>85</v>
      </c>
      <c r="BX95" s="128" t="s">
        <v>5</v>
      </c>
      <c r="CL95" s="128" t="s">
        <v>1</v>
      </c>
      <c r="CM95" s="128" t="s">
        <v>86</v>
      </c>
    </row>
    <row r="96" s="7" customFormat="1" ht="16.5" customHeight="1">
      <c r="A96" s="116" t="s">
        <v>80</v>
      </c>
      <c r="B96" s="117"/>
      <c r="C96" s="118"/>
      <c r="D96" s="119" t="s">
        <v>87</v>
      </c>
      <c r="E96" s="119"/>
      <c r="F96" s="119"/>
      <c r="G96" s="119"/>
      <c r="H96" s="119"/>
      <c r="I96" s="120"/>
      <c r="J96" s="119" t="s">
        <v>88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'D.1.4.1 -  VYTÁPĚNÍ A ZDR...'!J30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83</v>
      </c>
      <c r="AR96" s="123"/>
      <c r="AS96" s="129">
        <v>0</v>
      </c>
      <c r="AT96" s="130">
        <f>ROUND(SUM(AV96:AW96),2)</f>
        <v>0</v>
      </c>
      <c r="AU96" s="131">
        <f>'D.1.4.1 -  VYTÁPĚNÍ A ZDR...'!P128</f>
        <v>0</v>
      </c>
      <c r="AV96" s="130">
        <f>'D.1.4.1 -  VYTÁPĚNÍ A ZDR...'!J33</f>
        <v>0</v>
      </c>
      <c r="AW96" s="130">
        <f>'D.1.4.1 -  VYTÁPĚNÍ A ZDR...'!J34</f>
        <v>0</v>
      </c>
      <c r="AX96" s="130">
        <f>'D.1.4.1 -  VYTÁPĚNÍ A ZDR...'!J35</f>
        <v>0</v>
      </c>
      <c r="AY96" s="130">
        <f>'D.1.4.1 -  VYTÁPĚNÍ A ZDR...'!J36</f>
        <v>0</v>
      </c>
      <c r="AZ96" s="130">
        <f>'D.1.4.1 -  VYTÁPĚNÍ A ZDR...'!F33</f>
        <v>0</v>
      </c>
      <c r="BA96" s="130">
        <f>'D.1.4.1 -  VYTÁPĚNÍ A ZDR...'!F34</f>
        <v>0</v>
      </c>
      <c r="BB96" s="130">
        <f>'D.1.4.1 -  VYTÁPĚNÍ A ZDR...'!F35</f>
        <v>0</v>
      </c>
      <c r="BC96" s="130">
        <f>'D.1.4.1 -  VYTÁPĚNÍ A ZDR...'!F36</f>
        <v>0</v>
      </c>
      <c r="BD96" s="132">
        <f>'D.1.4.1 -  VYTÁPĚNÍ A ZDR...'!F37</f>
        <v>0</v>
      </c>
      <c r="BE96" s="7"/>
      <c r="BT96" s="128" t="s">
        <v>84</v>
      </c>
      <c r="BV96" s="128" t="s">
        <v>78</v>
      </c>
      <c r="BW96" s="128" t="s">
        <v>89</v>
      </c>
      <c r="BX96" s="128" t="s">
        <v>5</v>
      </c>
      <c r="CL96" s="128" t="s">
        <v>1</v>
      </c>
      <c r="CM96" s="128" t="s">
        <v>86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4D7CS6GsL9KxrMtH1ElCsd7vj8kn1MNCU4X8vkq0MxfpMKMFj3merCWDjV576MWw/2J/K+xFiPNcCDRwXWUv6w==" hashValue="ubaZzk4IxyaYkqSqZegNY2QPY9/Ket3DRXjlErhdwJtkT5SMqbnjWn2mBxOeiI17IL0+RtIzFwR69tAlQ3YJgw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D.1.4.2 - PLYNOVÁ ZAŘÍZENÍ'!C2" display="/"/>
    <hyperlink ref="A96" location="'D.1.4.1 -  VYTÁPĚNÍ A ZD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REKONSTRUKCE KOTELNY, Poříční 443, Ústí nad Orlicí - Hylváty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13. 6. 2021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ROUND((SUM(BE119:BE156)),  2)</f>
        <v>0</v>
      </c>
      <c r="G33" s="35"/>
      <c r="H33" s="35"/>
      <c r="I33" s="152">
        <v>0.20999999999999999</v>
      </c>
      <c r="J33" s="151">
        <f>ROUND(((SUM(BE119:BE156))*I33),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ROUND((SUM(BF119:BF156)),  2)</f>
        <v>0</v>
      </c>
      <c r="G34" s="35"/>
      <c r="H34" s="35"/>
      <c r="I34" s="152">
        <v>0.14999999999999999</v>
      </c>
      <c r="J34" s="151">
        <f>ROUND(((SUM(BF119:BF156))*I34),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ROUND((SUM(BG119:BG156)),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ROUND((SUM(BH119:BH156)),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ROUND((SUM(BI119:BI156)),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REKONSTRUKCE KOTELNY, Poříční 443, Ústí nad Orlicí - Hylváty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D.1.4.2 - PLYNOVÁ ZAŘÍZENÍ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Poříční 443, Ústí nad Orlicí - Hylváty   </v>
      </c>
      <c r="G89" s="37"/>
      <c r="H89" s="37"/>
      <c r="I89" s="29" t="s">
        <v>22</v>
      </c>
      <c r="J89" s="76" t="str">
        <f>IF(J12="","",J12)</f>
        <v>13. 6. 2021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40.05" customHeight="1">
      <c r="A91" s="35"/>
      <c r="B91" s="36"/>
      <c r="C91" s="29" t="s">
        <v>24</v>
      </c>
      <c r="D91" s="37"/>
      <c r="E91" s="37"/>
      <c r="F91" s="24" t="str">
        <f>E15</f>
        <v>TEPVOS, spol. s r.o., Královéhradecká 1566, Ústí n</v>
      </c>
      <c r="G91" s="37"/>
      <c r="H91" s="37"/>
      <c r="I91" s="29" t="s">
        <v>30</v>
      </c>
      <c r="J91" s="33" t="str">
        <f>E21</f>
        <v>Jiří Kamenický, Na Špici 211, 561 17 Dlouhá Třebov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6"/>
      <c r="C97" s="177"/>
      <c r="D97" s="178" t="s">
        <v>98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99</v>
      </c>
      <c r="E98" s="185"/>
      <c r="F98" s="185"/>
      <c r="G98" s="185"/>
      <c r="H98" s="185"/>
      <c r="I98" s="185"/>
      <c r="J98" s="186">
        <f>J121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100</v>
      </c>
      <c r="E99" s="185"/>
      <c r="F99" s="185"/>
      <c r="G99" s="185"/>
      <c r="H99" s="185"/>
      <c r="I99" s="185"/>
      <c r="J99" s="186">
        <f>J154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101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71" t="str">
        <f>E7</f>
        <v>REKONSTRUKCE KOTELNY, Poříční 443, Ústí nad Orlicí - Hylváty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91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D.1.4.2 - PLYNOVÁ ZAŘÍZENÍ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 xml:space="preserve">Poříční 443, Ústí nad Orlicí - Hylváty   </v>
      </c>
      <c r="G113" s="37"/>
      <c r="H113" s="37"/>
      <c r="I113" s="29" t="s">
        <v>22</v>
      </c>
      <c r="J113" s="76" t="str">
        <f>IF(J12="","",J12)</f>
        <v>13. 6. 2021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40.05" customHeight="1">
      <c r="A115" s="35"/>
      <c r="B115" s="36"/>
      <c r="C115" s="29" t="s">
        <v>24</v>
      </c>
      <c r="D115" s="37"/>
      <c r="E115" s="37"/>
      <c r="F115" s="24" t="str">
        <f>E15</f>
        <v>TEPVOS, spol. s r.o., Královéhradecká 1566, Ústí n</v>
      </c>
      <c r="G115" s="37"/>
      <c r="H115" s="37"/>
      <c r="I115" s="29" t="s">
        <v>30</v>
      </c>
      <c r="J115" s="33" t="str">
        <f>E21</f>
        <v>Jiří Kamenický, Na Špici 211, 561 17 Dlouhá Třebov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28</v>
      </c>
      <c r="D116" s="37"/>
      <c r="E116" s="37"/>
      <c r="F116" s="24" t="str">
        <f>IF(E18="","",E18)</f>
        <v>Vyplň údaj</v>
      </c>
      <c r="G116" s="37"/>
      <c r="H116" s="37"/>
      <c r="I116" s="29" t="s">
        <v>33</v>
      </c>
      <c r="J116" s="33" t="str">
        <f>E24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1" customFormat="1" ht="29.28" customHeight="1">
      <c r="A118" s="188"/>
      <c r="B118" s="189"/>
      <c r="C118" s="190" t="s">
        <v>102</v>
      </c>
      <c r="D118" s="191" t="s">
        <v>61</v>
      </c>
      <c r="E118" s="191" t="s">
        <v>57</v>
      </c>
      <c r="F118" s="191" t="s">
        <v>58</v>
      </c>
      <c r="G118" s="191" t="s">
        <v>103</v>
      </c>
      <c r="H118" s="191" t="s">
        <v>104</v>
      </c>
      <c r="I118" s="191" t="s">
        <v>105</v>
      </c>
      <c r="J118" s="192" t="s">
        <v>95</v>
      </c>
      <c r="K118" s="193" t="s">
        <v>106</v>
      </c>
      <c r="L118" s="194"/>
      <c r="M118" s="97" t="s">
        <v>1</v>
      </c>
      <c r="N118" s="98" t="s">
        <v>40</v>
      </c>
      <c r="O118" s="98" t="s">
        <v>107</v>
      </c>
      <c r="P118" s="98" t="s">
        <v>108</v>
      </c>
      <c r="Q118" s="98" t="s">
        <v>109</v>
      </c>
      <c r="R118" s="98" t="s">
        <v>110</v>
      </c>
      <c r="S118" s="98" t="s">
        <v>111</v>
      </c>
      <c r="T118" s="99" t="s">
        <v>112</v>
      </c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</row>
    <row r="119" s="2" customFormat="1" ht="22.8" customHeight="1">
      <c r="A119" s="35"/>
      <c r="B119" s="36"/>
      <c r="C119" s="104" t="s">
        <v>113</v>
      </c>
      <c r="D119" s="37"/>
      <c r="E119" s="37"/>
      <c r="F119" s="37"/>
      <c r="G119" s="37"/>
      <c r="H119" s="37"/>
      <c r="I119" s="37"/>
      <c r="J119" s="195">
        <f>BK119</f>
        <v>0</v>
      </c>
      <c r="K119" s="37"/>
      <c r="L119" s="41"/>
      <c r="M119" s="100"/>
      <c r="N119" s="196"/>
      <c r="O119" s="101"/>
      <c r="P119" s="197">
        <f>P120</f>
        <v>0</v>
      </c>
      <c r="Q119" s="101"/>
      <c r="R119" s="197">
        <f>R120</f>
        <v>0.19054000000000004</v>
      </c>
      <c r="S119" s="101"/>
      <c r="T119" s="198">
        <f>T120</f>
        <v>0.073649999999999993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75</v>
      </c>
      <c r="AU119" s="14" t="s">
        <v>97</v>
      </c>
      <c r="BK119" s="199">
        <f>BK120</f>
        <v>0</v>
      </c>
    </row>
    <row r="120" s="12" customFormat="1" ht="25.92" customHeight="1">
      <c r="A120" s="12"/>
      <c r="B120" s="200"/>
      <c r="C120" s="201"/>
      <c r="D120" s="202" t="s">
        <v>75</v>
      </c>
      <c r="E120" s="203" t="s">
        <v>114</v>
      </c>
      <c r="F120" s="203" t="s">
        <v>115</v>
      </c>
      <c r="G120" s="201"/>
      <c r="H120" s="201"/>
      <c r="I120" s="204"/>
      <c r="J120" s="205">
        <f>BK120</f>
        <v>0</v>
      </c>
      <c r="K120" s="201"/>
      <c r="L120" s="206"/>
      <c r="M120" s="207"/>
      <c r="N120" s="208"/>
      <c r="O120" s="208"/>
      <c r="P120" s="209">
        <f>P121+P154</f>
        <v>0</v>
      </c>
      <c r="Q120" s="208"/>
      <c r="R120" s="209">
        <f>R121+R154</f>
        <v>0.19054000000000004</v>
      </c>
      <c r="S120" s="208"/>
      <c r="T120" s="210">
        <f>T121+T154</f>
        <v>0.073649999999999993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86</v>
      </c>
      <c r="AT120" s="212" t="s">
        <v>75</v>
      </c>
      <c r="AU120" s="212" t="s">
        <v>76</v>
      </c>
      <c r="AY120" s="211" t="s">
        <v>116</v>
      </c>
      <c r="BK120" s="213">
        <f>BK121+BK154</f>
        <v>0</v>
      </c>
    </row>
    <row r="121" s="12" customFormat="1" ht="22.8" customHeight="1">
      <c r="A121" s="12"/>
      <c r="B121" s="200"/>
      <c r="C121" s="201"/>
      <c r="D121" s="202" t="s">
        <v>75</v>
      </c>
      <c r="E121" s="214" t="s">
        <v>117</v>
      </c>
      <c r="F121" s="214" t="s">
        <v>118</v>
      </c>
      <c r="G121" s="201"/>
      <c r="H121" s="201"/>
      <c r="I121" s="204"/>
      <c r="J121" s="215">
        <f>BK121</f>
        <v>0</v>
      </c>
      <c r="K121" s="201"/>
      <c r="L121" s="206"/>
      <c r="M121" s="207"/>
      <c r="N121" s="208"/>
      <c r="O121" s="208"/>
      <c r="P121" s="209">
        <f>SUM(P122:P153)</f>
        <v>0</v>
      </c>
      <c r="Q121" s="208"/>
      <c r="R121" s="209">
        <f>SUM(R122:R153)</f>
        <v>0.18834000000000004</v>
      </c>
      <c r="S121" s="208"/>
      <c r="T121" s="210">
        <f>SUM(T122:T153)</f>
        <v>0.073649999999999993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86</v>
      </c>
      <c r="AT121" s="212" t="s">
        <v>75</v>
      </c>
      <c r="AU121" s="212" t="s">
        <v>84</v>
      </c>
      <c r="AY121" s="211" t="s">
        <v>116</v>
      </c>
      <c r="BK121" s="213">
        <f>SUM(BK122:BK153)</f>
        <v>0</v>
      </c>
    </row>
    <row r="122" s="2" customFormat="1" ht="33" customHeight="1">
      <c r="A122" s="35"/>
      <c r="B122" s="36"/>
      <c r="C122" s="216" t="s">
        <v>84</v>
      </c>
      <c r="D122" s="216" t="s">
        <v>119</v>
      </c>
      <c r="E122" s="217" t="s">
        <v>120</v>
      </c>
      <c r="F122" s="218" t="s">
        <v>121</v>
      </c>
      <c r="G122" s="219" t="s">
        <v>122</v>
      </c>
      <c r="H122" s="220">
        <v>1</v>
      </c>
      <c r="I122" s="221"/>
      <c r="J122" s="222">
        <f>ROUND(I122*H122,2)</f>
        <v>0</v>
      </c>
      <c r="K122" s="223"/>
      <c r="L122" s="41"/>
      <c r="M122" s="224" t="s">
        <v>1</v>
      </c>
      <c r="N122" s="225" t="s">
        <v>41</v>
      </c>
      <c r="O122" s="88"/>
      <c r="P122" s="226">
        <f>O122*H122</f>
        <v>0</v>
      </c>
      <c r="Q122" s="226">
        <v>0.00064999999999999997</v>
      </c>
      <c r="R122" s="226">
        <f>Q122*H122</f>
        <v>0.00064999999999999997</v>
      </c>
      <c r="S122" s="226">
        <v>0</v>
      </c>
      <c r="T122" s="22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8" t="s">
        <v>123</v>
      </c>
      <c r="AT122" s="228" t="s">
        <v>119</v>
      </c>
      <c r="AU122" s="228" t="s">
        <v>86</v>
      </c>
      <c r="AY122" s="14" t="s">
        <v>116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4" t="s">
        <v>84</v>
      </c>
      <c r="BK122" s="229">
        <f>ROUND(I122*H122,2)</f>
        <v>0</v>
      </c>
      <c r="BL122" s="14" t="s">
        <v>123</v>
      </c>
      <c r="BM122" s="228" t="s">
        <v>124</v>
      </c>
    </row>
    <row r="123" s="2" customFormat="1" ht="33" customHeight="1">
      <c r="A123" s="35"/>
      <c r="B123" s="36"/>
      <c r="C123" s="216" t="s">
        <v>86</v>
      </c>
      <c r="D123" s="216" t="s">
        <v>119</v>
      </c>
      <c r="E123" s="217" t="s">
        <v>125</v>
      </c>
      <c r="F123" s="218" t="s">
        <v>126</v>
      </c>
      <c r="G123" s="219" t="s">
        <v>122</v>
      </c>
      <c r="H123" s="220">
        <v>4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41</v>
      </c>
      <c r="O123" s="88"/>
      <c r="P123" s="226">
        <f>O123*H123</f>
        <v>0</v>
      </c>
      <c r="Q123" s="226">
        <v>0.00064999999999999997</v>
      </c>
      <c r="R123" s="226">
        <f>Q123*H123</f>
        <v>0.0025999999999999999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123</v>
      </c>
      <c r="AT123" s="228" t="s">
        <v>119</v>
      </c>
      <c r="AU123" s="228" t="s">
        <v>86</v>
      </c>
      <c r="AY123" s="14" t="s">
        <v>116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84</v>
      </c>
      <c r="BK123" s="229">
        <f>ROUND(I123*H123,2)</f>
        <v>0</v>
      </c>
      <c r="BL123" s="14" t="s">
        <v>123</v>
      </c>
      <c r="BM123" s="228" t="s">
        <v>127</v>
      </c>
    </row>
    <row r="124" s="2" customFormat="1" ht="21.75" customHeight="1">
      <c r="A124" s="35"/>
      <c r="B124" s="36"/>
      <c r="C124" s="216" t="s">
        <v>128</v>
      </c>
      <c r="D124" s="216" t="s">
        <v>119</v>
      </c>
      <c r="E124" s="217" t="s">
        <v>129</v>
      </c>
      <c r="F124" s="218" t="s">
        <v>130</v>
      </c>
      <c r="G124" s="219" t="s">
        <v>131</v>
      </c>
      <c r="H124" s="220">
        <v>11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41</v>
      </c>
      <c r="O124" s="88"/>
      <c r="P124" s="226">
        <f>O124*H124</f>
        <v>0</v>
      </c>
      <c r="Q124" s="226">
        <v>0.00147</v>
      </c>
      <c r="R124" s="226">
        <f>Q124*H124</f>
        <v>0.01617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123</v>
      </c>
      <c r="AT124" s="228" t="s">
        <v>119</v>
      </c>
      <c r="AU124" s="228" t="s">
        <v>86</v>
      </c>
      <c r="AY124" s="14" t="s">
        <v>116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84</v>
      </c>
      <c r="BK124" s="229">
        <f>ROUND(I124*H124,2)</f>
        <v>0</v>
      </c>
      <c r="BL124" s="14" t="s">
        <v>123</v>
      </c>
      <c r="BM124" s="228" t="s">
        <v>132</v>
      </c>
    </row>
    <row r="125" s="2" customFormat="1" ht="21.75" customHeight="1">
      <c r="A125" s="35"/>
      <c r="B125" s="36"/>
      <c r="C125" s="216" t="s">
        <v>133</v>
      </c>
      <c r="D125" s="216" t="s">
        <v>119</v>
      </c>
      <c r="E125" s="217" t="s">
        <v>134</v>
      </c>
      <c r="F125" s="218" t="s">
        <v>135</v>
      </c>
      <c r="G125" s="219" t="s">
        <v>131</v>
      </c>
      <c r="H125" s="220">
        <v>9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41</v>
      </c>
      <c r="O125" s="88"/>
      <c r="P125" s="226">
        <f>O125*H125</f>
        <v>0</v>
      </c>
      <c r="Q125" s="226">
        <v>0.0018500000000000001</v>
      </c>
      <c r="R125" s="226">
        <f>Q125*H125</f>
        <v>0.016650000000000002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123</v>
      </c>
      <c r="AT125" s="228" t="s">
        <v>119</v>
      </c>
      <c r="AU125" s="228" t="s">
        <v>86</v>
      </c>
      <c r="AY125" s="14" t="s">
        <v>116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84</v>
      </c>
      <c r="BK125" s="229">
        <f>ROUND(I125*H125,2)</f>
        <v>0</v>
      </c>
      <c r="BL125" s="14" t="s">
        <v>123</v>
      </c>
      <c r="BM125" s="228" t="s">
        <v>136</v>
      </c>
    </row>
    <row r="126" s="2" customFormat="1" ht="21.75" customHeight="1">
      <c r="A126" s="35"/>
      <c r="B126" s="36"/>
      <c r="C126" s="216" t="s">
        <v>137</v>
      </c>
      <c r="D126" s="216" t="s">
        <v>119</v>
      </c>
      <c r="E126" s="217" t="s">
        <v>138</v>
      </c>
      <c r="F126" s="218" t="s">
        <v>139</v>
      </c>
      <c r="G126" s="219" t="s">
        <v>131</v>
      </c>
      <c r="H126" s="220">
        <v>11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41</v>
      </c>
      <c r="O126" s="88"/>
      <c r="P126" s="226">
        <f>O126*H126</f>
        <v>0</v>
      </c>
      <c r="Q126" s="226">
        <v>0.00396</v>
      </c>
      <c r="R126" s="226">
        <f>Q126*H126</f>
        <v>0.043560000000000001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123</v>
      </c>
      <c r="AT126" s="228" t="s">
        <v>119</v>
      </c>
      <c r="AU126" s="228" t="s">
        <v>86</v>
      </c>
      <c r="AY126" s="14" t="s">
        <v>116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84</v>
      </c>
      <c r="BK126" s="229">
        <f>ROUND(I126*H126,2)</f>
        <v>0</v>
      </c>
      <c r="BL126" s="14" t="s">
        <v>123</v>
      </c>
      <c r="BM126" s="228" t="s">
        <v>140</v>
      </c>
    </row>
    <row r="127" s="2" customFormat="1" ht="21.75" customHeight="1">
      <c r="A127" s="35"/>
      <c r="B127" s="36"/>
      <c r="C127" s="216" t="s">
        <v>141</v>
      </c>
      <c r="D127" s="216" t="s">
        <v>119</v>
      </c>
      <c r="E127" s="217" t="s">
        <v>142</v>
      </c>
      <c r="F127" s="218" t="s">
        <v>143</v>
      </c>
      <c r="G127" s="219" t="s">
        <v>131</v>
      </c>
      <c r="H127" s="220">
        <v>15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41</v>
      </c>
      <c r="O127" s="88"/>
      <c r="P127" s="226">
        <f>O127*H127</f>
        <v>0</v>
      </c>
      <c r="Q127" s="226">
        <v>0.00011</v>
      </c>
      <c r="R127" s="226">
        <f>Q127*H127</f>
        <v>0.00165</v>
      </c>
      <c r="S127" s="226">
        <v>0.00215</v>
      </c>
      <c r="T127" s="227">
        <f>S127*H127</f>
        <v>0.032250000000000001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123</v>
      </c>
      <c r="AT127" s="228" t="s">
        <v>119</v>
      </c>
      <c r="AU127" s="228" t="s">
        <v>86</v>
      </c>
      <c r="AY127" s="14" t="s">
        <v>116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84</v>
      </c>
      <c r="BK127" s="229">
        <f>ROUND(I127*H127,2)</f>
        <v>0</v>
      </c>
      <c r="BL127" s="14" t="s">
        <v>123</v>
      </c>
      <c r="BM127" s="228" t="s">
        <v>144</v>
      </c>
    </row>
    <row r="128" s="2" customFormat="1" ht="21.75" customHeight="1">
      <c r="A128" s="35"/>
      <c r="B128" s="36"/>
      <c r="C128" s="216" t="s">
        <v>145</v>
      </c>
      <c r="D128" s="216" t="s">
        <v>119</v>
      </c>
      <c r="E128" s="217" t="s">
        <v>146</v>
      </c>
      <c r="F128" s="218" t="s">
        <v>147</v>
      </c>
      <c r="G128" s="219" t="s">
        <v>131</v>
      </c>
      <c r="H128" s="220">
        <v>5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41</v>
      </c>
      <c r="O128" s="88"/>
      <c r="P128" s="226">
        <f>O128*H128</f>
        <v>0</v>
      </c>
      <c r="Q128" s="226">
        <v>0.00038999999999999999</v>
      </c>
      <c r="R128" s="226">
        <f>Q128*H128</f>
        <v>0.0019499999999999999</v>
      </c>
      <c r="S128" s="226">
        <v>0.0082799999999999992</v>
      </c>
      <c r="T128" s="227">
        <f>S128*H128</f>
        <v>0.041399999999999992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123</v>
      </c>
      <c r="AT128" s="228" t="s">
        <v>119</v>
      </c>
      <c r="AU128" s="228" t="s">
        <v>86</v>
      </c>
      <c r="AY128" s="14" t="s">
        <v>116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84</v>
      </c>
      <c r="BK128" s="229">
        <f>ROUND(I128*H128,2)</f>
        <v>0</v>
      </c>
      <c r="BL128" s="14" t="s">
        <v>123</v>
      </c>
      <c r="BM128" s="228" t="s">
        <v>148</v>
      </c>
    </row>
    <row r="129" s="2" customFormat="1" ht="21.75" customHeight="1">
      <c r="A129" s="35"/>
      <c r="B129" s="36"/>
      <c r="C129" s="216" t="s">
        <v>149</v>
      </c>
      <c r="D129" s="216" t="s">
        <v>119</v>
      </c>
      <c r="E129" s="217" t="s">
        <v>150</v>
      </c>
      <c r="F129" s="218" t="s">
        <v>151</v>
      </c>
      <c r="G129" s="219" t="s">
        <v>131</v>
      </c>
      <c r="H129" s="220">
        <v>5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41</v>
      </c>
      <c r="O129" s="88"/>
      <c r="P129" s="226">
        <f>O129*H129</f>
        <v>0</v>
      </c>
      <c r="Q129" s="226">
        <v>0.0088800000000000007</v>
      </c>
      <c r="R129" s="226">
        <f>Q129*H129</f>
        <v>0.044400000000000002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123</v>
      </c>
      <c r="AT129" s="228" t="s">
        <v>119</v>
      </c>
      <c r="AU129" s="228" t="s">
        <v>86</v>
      </c>
      <c r="AY129" s="14" t="s">
        <v>116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84</v>
      </c>
      <c r="BK129" s="229">
        <f>ROUND(I129*H129,2)</f>
        <v>0</v>
      </c>
      <c r="BL129" s="14" t="s">
        <v>123</v>
      </c>
      <c r="BM129" s="228" t="s">
        <v>152</v>
      </c>
    </row>
    <row r="130" s="2" customFormat="1" ht="21.75" customHeight="1">
      <c r="A130" s="35"/>
      <c r="B130" s="36"/>
      <c r="C130" s="216" t="s">
        <v>153</v>
      </c>
      <c r="D130" s="216" t="s">
        <v>119</v>
      </c>
      <c r="E130" s="217" t="s">
        <v>154</v>
      </c>
      <c r="F130" s="218" t="s">
        <v>155</v>
      </c>
      <c r="G130" s="219" t="s">
        <v>122</v>
      </c>
      <c r="H130" s="220">
        <v>2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41</v>
      </c>
      <c r="O130" s="88"/>
      <c r="P130" s="226">
        <f>O130*H130</f>
        <v>0</v>
      </c>
      <c r="Q130" s="226">
        <v>0.00149</v>
      </c>
      <c r="R130" s="226">
        <f>Q130*H130</f>
        <v>0.00298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123</v>
      </c>
      <c r="AT130" s="228" t="s">
        <v>119</v>
      </c>
      <c r="AU130" s="228" t="s">
        <v>86</v>
      </c>
      <c r="AY130" s="14" t="s">
        <v>116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84</v>
      </c>
      <c r="BK130" s="229">
        <f>ROUND(I130*H130,2)</f>
        <v>0</v>
      </c>
      <c r="BL130" s="14" t="s">
        <v>123</v>
      </c>
      <c r="BM130" s="228" t="s">
        <v>156</v>
      </c>
    </row>
    <row r="131" s="2" customFormat="1" ht="16.5" customHeight="1">
      <c r="A131" s="35"/>
      <c r="B131" s="36"/>
      <c r="C131" s="216" t="s">
        <v>157</v>
      </c>
      <c r="D131" s="216" t="s">
        <v>119</v>
      </c>
      <c r="E131" s="217" t="s">
        <v>158</v>
      </c>
      <c r="F131" s="218" t="s">
        <v>159</v>
      </c>
      <c r="G131" s="219" t="s">
        <v>131</v>
      </c>
      <c r="H131" s="220">
        <v>1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41</v>
      </c>
      <c r="O131" s="88"/>
      <c r="P131" s="226">
        <f>O131*H131</f>
        <v>0</v>
      </c>
      <c r="Q131" s="226">
        <v>0.0037799999999999999</v>
      </c>
      <c r="R131" s="226">
        <f>Q131*H131</f>
        <v>0.0037799999999999999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123</v>
      </c>
      <c r="AT131" s="228" t="s">
        <v>119</v>
      </c>
      <c r="AU131" s="228" t="s">
        <v>86</v>
      </c>
      <c r="AY131" s="14" t="s">
        <v>116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84</v>
      </c>
      <c r="BK131" s="229">
        <f>ROUND(I131*H131,2)</f>
        <v>0</v>
      </c>
      <c r="BL131" s="14" t="s">
        <v>123</v>
      </c>
      <c r="BM131" s="228" t="s">
        <v>160</v>
      </c>
    </row>
    <row r="132" s="2" customFormat="1" ht="21.75" customHeight="1">
      <c r="A132" s="35"/>
      <c r="B132" s="36"/>
      <c r="C132" s="216" t="s">
        <v>161</v>
      </c>
      <c r="D132" s="216" t="s">
        <v>119</v>
      </c>
      <c r="E132" s="217" t="s">
        <v>162</v>
      </c>
      <c r="F132" s="218" t="s">
        <v>163</v>
      </c>
      <c r="G132" s="219" t="s">
        <v>131</v>
      </c>
      <c r="H132" s="220">
        <v>1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41</v>
      </c>
      <c r="O132" s="88"/>
      <c r="P132" s="226">
        <f>O132*H132</f>
        <v>0</v>
      </c>
      <c r="Q132" s="226">
        <v>0.00077999999999999999</v>
      </c>
      <c r="R132" s="226">
        <f>Q132*H132</f>
        <v>0.00077999999999999999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123</v>
      </c>
      <c r="AT132" s="228" t="s">
        <v>119</v>
      </c>
      <c r="AU132" s="228" t="s">
        <v>86</v>
      </c>
      <c r="AY132" s="14" t="s">
        <v>116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84</v>
      </c>
      <c r="BK132" s="229">
        <f>ROUND(I132*H132,2)</f>
        <v>0</v>
      </c>
      <c r="BL132" s="14" t="s">
        <v>123</v>
      </c>
      <c r="BM132" s="228" t="s">
        <v>164</v>
      </c>
    </row>
    <row r="133" s="2" customFormat="1" ht="21.75" customHeight="1">
      <c r="A133" s="35"/>
      <c r="B133" s="36"/>
      <c r="C133" s="216" t="s">
        <v>165</v>
      </c>
      <c r="D133" s="216" t="s">
        <v>119</v>
      </c>
      <c r="E133" s="217" t="s">
        <v>166</v>
      </c>
      <c r="F133" s="218" t="s">
        <v>167</v>
      </c>
      <c r="G133" s="219" t="s">
        <v>131</v>
      </c>
      <c r="H133" s="220">
        <v>1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41</v>
      </c>
      <c r="O133" s="88"/>
      <c r="P133" s="226">
        <f>O133*H133</f>
        <v>0</v>
      </c>
      <c r="Q133" s="226">
        <v>0.00093000000000000005</v>
      </c>
      <c r="R133" s="226">
        <f>Q133*H133</f>
        <v>0.00093000000000000005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123</v>
      </c>
      <c r="AT133" s="228" t="s">
        <v>119</v>
      </c>
      <c r="AU133" s="228" t="s">
        <v>86</v>
      </c>
      <c r="AY133" s="14" t="s">
        <v>116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84</v>
      </c>
      <c r="BK133" s="229">
        <f>ROUND(I133*H133,2)</f>
        <v>0</v>
      </c>
      <c r="BL133" s="14" t="s">
        <v>123</v>
      </c>
      <c r="BM133" s="228" t="s">
        <v>168</v>
      </c>
    </row>
    <row r="134" s="2" customFormat="1" ht="21.75" customHeight="1">
      <c r="A134" s="35"/>
      <c r="B134" s="36"/>
      <c r="C134" s="216" t="s">
        <v>169</v>
      </c>
      <c r="D134" s="216" t="s">
        <v>119</v>
      </c>
      <c r="E134" s="217" t="s">
        <v>170</v>
      </c>
      <c r="F134" s="218" t="s">
        <v>171</v>
      </c>
      <c r="G134" s="219" t="s">
        <v>172</v>
      </c>
      <c r="H134" s="220">
        <v>3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41</v>
      </c>
      <c r="O134" s="88"/>
      <c r="P134" s="226">
        <f>O134*H134</f>
        <v>0</v>
      </c>
      <c r="Q134" s="226">
        <v>0.00428</v>
      </c>
      <c r="R134" s="226">
        <f>Q134*H134</f>
        <v>0.012840000000000001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123</v>
      </c>
      <c r="AT134" s="228" t="s">
        <v>119</v>
      </c>
      <c r="AU134" s="228" t="s">
        <v>86</v>
      </c>
      <c r="AY134" s="14" t="s">
        <v>116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84</v>
      </c>
      <c r="BK134" s="229">
        <f>ROUND(I134*H134,2)</f>
        <v>0</v>
      </c>
      <c r="BL134" s="14" t="s">
        <v>123</v>
      </c>
      <c r="BM134" s="228" t="s">
        <v>173</v>
      </c>
    </row>
    <row r="135" s="2" customFormat="1" ht="21.75" customHeight="1">
      <c r="A135" s="35"/>
      <c r="B135" s="36"/>
      <c r="C135" s="216" t="s">
        <v>174</v>
      </c>
      <c r="D135" s="216" t="s">
        <v>119</v>
      </c>
      <c r="E135" s="217" t="s">
        <v>175</v>
      </c>
      <c r="F135" s="218" t="s">
        <v>176</v>
      </c>
      <c r="G135" s="219" t="s">
        <v>122</v>
      </c>
      <c r="H135" s="220">
        <v>2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41</v>
      </c>
      <c r="O135" s="88"/>
      <c r="P135" s="226">
        <f>O135*H135</f>
        <v>0</v>
      </c>
      <c r="Q135" s="226">
        <v>0.0080300000000000007</v>
      </c>
      <c r="R135" s="226">
        <f>Q135*H135</f>
        <v>0.016060000000000001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123</v>
      </c>
      <c r="AT135" s="228" t="s">
        <v>119</v>
      </c>
      <c r="AU135" s="228" t="s">
        <v>86</v>
      </c>
      <c r="AY135" s="14" t="s">
        <v>116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84</v>
      </c>
      <c r="BK135" s="229">
        <f>ROUND(I135*H135,2)</f>
        <v>0</v>
      </c>
      <c r="BL135" s="14" t="s">
        <v>123</v>
      </c>
      <c r="BM135" s="228" t="s">
        <v>177</v>
      </c>
    </row>
    <row r="136" s="2" customFormat="1" ht="33" customHeight="1">
      <c r="A136" s="35"/>
      <c r="B136" s="36"/>
      <c r="C136" s="230" t="s">
        <v>8</v>
      </c>
      <c r="D136" s="230" t="s">
        <v>178</v>
      </c>
      <c r="E136" s="231" t="s">
        <v>179</v>
      </c>
      <c r="F136" s="232" t="s">
        <v>180</v>
      </c>
      <c r="G136" s="233" t="s">
        <v>122</v>
      </c>
      <c r="H136" s="234">
        <v>1</v>
      </c>
      <c r="I136" s="235"/>
      <c r="J136" s="236">
        <f>ROUND(I136*H136,2)</f>
        <v>0</v>
      </c>
      <c r="K136" s="237"/>
      <c r="L136" s="238"/>
      <c r="M136" s="239" t="s">
        <v>1</v>
      </c>
      <c r="N136" s="240" t="s">
        <v>41</v>
      </c>
      <c r="O136" s="88"/>
      <c r="P136" s="226">
        <f>O136*H136</f>
        <v>0</v>
      </c>
      <c r="Q136" s="226">
        <v>0.0032000000000000002</v>
      </c>
      <c r="R136" s="226">
        <f>Q136*H136</f>
        <v>0.0032000000000000002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181</v>
      </c>
      <c r="AT136" s="228" t="s">
        <v>178</v>
      </c>
      <c r="AU136" s="228" t="s">
        <v>86</v>
      </c>
      <c r="AY136" s="14" t="s">
        <v>116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84</v>
      </c>
      <c r="BK136" s="229">
        <f>ROUND(I136*H136,2)</f>
        <v>0</v>
      </c>
      <c r="BL136" s="14" t="s">
        <v>123</v>
      </c>
      <c r="BM136" s="228" t="s">
        <v>182</v>
      </c>
    </row>
    <row r="137" s="2" customFormat="1" ht="44.25" customHeight="1">
      <c r="A137" s="35"/>
      <c r="B137" s="36"/>
      <c r="C137" s="230" t="s">
        <v>123</v>
      </c>
      <c r="D137" s="230" t="s">
        <v>178</v>
      </c>
      <c r="E137" s="231" t="s">
        <v>183</v>
      </c>
      <c r="F137" s="232" t="s">
        <v>184</v>
      </c>
      <c r="G137" s="233" t="s">
        <v>122</v>
      </c>
      <c r="H137" s="234">
        <v>1</v>
      </c>
      <c r="I137" s="235"/>
      <c r="J137" s="236">
        <f>ROUND(I137*H137,2)</f>
        <v>0</v>
      </c>
      <c r="K137" s="237"/>
      <c r="L137" s="238"/>
      <c r="M137" s="239" t="s">
        <v>1</v>
      </c>
      <c r="N137" s="240" t="s">
        <v>41</v>
      </c>
      <c r="O137" s="88"/>
      <c r="P137" s="226">
        <f>O137*H137</f>
        <v>0</v>
      </c>
      <c r="Q137" s="226">
        <v>0.0032000000000000002</v>
      </c>
      <c r="R137" s="226">
        <f>Q137*H137</f>
        <v>0.0032000000000000002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181</v>
      </c>
      <c r="AT137" s="228" t="s">
        <v>178</v>
      </c>
      <c r="AU137" s="228" t="s">
        <v>86</v>
      </c>
      <c r="AY137" s="14" t="s">
        <v>116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84</v>
      </c>
      <c r="BK137" s="229">
        <f>ROUND(I137*H137,2)</f>
        <v>0</v>
      </c>
      <c r="BL137" s="14" t="s">
        <v>123</v>
      </c>
      <c r="BM137" s="228" t="s">
        <v>185</v>
      </c>
    </row>
    <row r="138" s="2" customFormat="1" ht="21.75" customHeight="1">
      <c r="A138" s="35"/>
      <c r="B138" s="36"/>
      <c r="C138" s="216" t="s">
        <v>186</v>
      </c>
      <c r="D138" s="216" t="s">
        <v>119</v>
      </c>
      <c r="E138" s="217" t="s">
        <v>187</v>
      </c>
      <c r="F138" s="218" t="s">
        <v>188</v>
      </c>
      <c r="G138" s="219" t="s">
        <v>122</v>
      </c>
      <c r="H138" s="220">
        <v>6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41</v>
      </c>
      <c r="O138" s="88"/>
      <c r="P138" s="226">
        <f>O138*H138</f>
        <v>0</v>
      </c>
      <c r="Q138" s="226">
        <v>0.00024000000000000001</v>
      </c>
      <c r="R138" s="226">
        <f>Q138*H138</f>
        <v>0.0014400000000000001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123</v>
      </c>
      <c r="AT138" s="228" t="s">
        <v>119</v>
      </c>
      <c r="AU138" s="228" t="s">
        <v>86</v>
      </c>
      <c r="AY138" s="14" t="s">
        <v>116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84</v>
      </c>
      <c r="BK138" s="229">
        <f>ROUND(I138*H138,2)</f>
        <v>0</v>
      </c>
      <c r="BL138" s="14" t="s">
        <v>123</v>
      </c>
      <c r="BM138" s="228" t="s">
        <v>189</v>
      </c>
    </row>
    <row r="139" s="2" customFormat="1" ht="21.75" customHeight="1">
      <c r="A139" s="35"/>
      <c r="B139" s="36"/>
      <c r="C139" s="216" t="s">
        <v>190</v>
      </c>
      <c r="D139" s="216" t="s">
        <v>119</v>
      </c>
      <c r="E139" s="217" t="s">
        <v>191</v>
      </c>
      <c r="F139" s="218" t="s">
        <v>192</v>
      </c>
      <c r="G139" s="219" t="s">
        <v>122</v>
      </c>
      <c r="H139" s="220">
        <v>4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41</v>
      </c>
      <c r="O139" s="88"/>
      <c r="P139" s="226">
        <f>O139*H139</f>
        <v>0</v>
      </c>
      <c r="Q139" s="226">
        <v>0.00060999999999999997</v>
      </c>
      <c r="R139" s="226">
        <f>Q139*H139</f>
        <v>0.0024399999999999999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123</v>
      </c>
      <c r="AT139" s="228" t="s">
        <v>119</v>
      </c>
      <c r="AU139" s="228" t="s">
        <v>86</v>
      </c>
      <c r="AY139" s="14" t="s">
        <v>116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84</v>
      </c>
      <c r="BK139" s="229">
        <f>ROUND(I139*H139,2)</f>
        <v>0</v>
      </c>
      <c r="BL139" s="14" t="s">
        <v>123</v>
      </c>
      <c r="BM139" s="228" t="s">
        <v>193</v>
      </c>
    </row>
    <row r="140" s="2" customFormat="1" ht="21.75" customHeight="1">
      <c r="A140" s="35"/>
      <c r="B140" s="36"/>
      <c r="C140" s="216" t="s">
        <v>194</v>
      </c>
      <c r="D140" s="216" t="s">
        <v>119</v>
      </c>
      <c r="E140" s="217" t="s">
        <v>195</v>
      </c>
      <c r="F140" s="218" t="s">
        <v>196</v>
      </c>
      <c r="G140" s="219" t="s">
        <v>122</v>
      </c>
      <c r="H140" s="220">
        <v>3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0.0012999999999999999</v>
      </c>
      <c r="R140" s="226">
        <f>Q140*H140</f>
        <v>0.0038999999999999998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123</v>
      </c>
      <c r="AT140" s="228" t="s">
        <v>119</v>
      </c>
      <c r="AU140" s="228" t="s">
        <v>86</v>
      </c>
      <c r="AY140" s="14" t="s">
        <v>116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84</v>
      </c>
      <c r="BK140" s="229">
        <f>ROUND(I140*H140,2)</f>
        <v>0</v>
      </c>
      <c r="BL140" s="14" t="s">
        <v>123</v>
      </c>
      <c r="BM140" s="228" t="s">
        <v>197</v>
      </c>
    </row>
    <row r="141" s="2" customFormat="1" ht="21.75" customHeight="1">
      <c r="A141" s="35"/>
      <c r="B141" s="36"/>
      <c r="C141" s="216" t="s">
        <v>198</v>
      </c>
      <c r="D141" s="216" t="s">
        <v>119</v>
      </c>
      <c r="E141" s="217" t="s">
        <v>199</v>
      </c>
      <c r="F141" s="218" t="s">
        <v>200</v>
      </c>
      <c r="G141" s="219" t="s">
        <v>122</v>
      </c>
      <c r="H141" s="220">
        <v>6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41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123</v>
      </c>
      <c r="AT141" s="228" t="s">
        <v>119</v>
      </c>
      <c r="AU141" s="228" t="s">
        <v>86</v>
      </c>
      <c r="AY141" s="14" t="s">
        <v>116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84</v>
      </c>
      <c r="BK141" s="229">
        <f>ROUND(I141*H141,2)</f>
        <v>0</v>
      </c>
      <c r="BL141" s="14" t="s">
        <v>123</v>
      </c>
      <c r="BM141" s="228" t="s">
        <v>201</v>
      </c>
    </row>
    <row r="142" s="2" customFormat="1" ht="21.75" customHeight="1">
      <c r="A142" s="35"/>
      <c r="B142" s="36"/>
      <c r="C142" s="230" t="s">
        <v>7</v>
      </c>
      <c r="D142" s="230" t="s">
        <v>178</v>
      </c>
      <c r="E142" s="231" t="s">
        <v>202</v>
      </c>
      <c r="F142" s="232" t="s">
        <v>203</v>
      </c>
      <c r="G142" s="233" t="s">
        <v>122</v>
      </c>
      <c r="H142" s="234">
        <v>3</v>
      </c>
      <c r="I142" s="235"/>
      <c r="J142" s="236">
        <f>ROUND(I142*H142,2)</f>
        <v>0</v>
      </c>
      <c r="K142" s="237"/>
      <c r="L142" s="238"/>
      <c r="M142" s="239" t="s">
        <v>1</v>
      </c>
      <c r="N142" s="240" t="s">
        <v>41</v>
      </c>
      <c r="O142" s="88"/>
      <c r="P142" s="226">
        <f>O142*H142</f>
        <v>0</v>
      </c>
      <c r="Q142" s="226">
        <v>5.0000000000000002E-05</v>
      </c>
      <c r="R142" s="226">
        <f>Q142*H142</f>
        <v>0.00015000000000000001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181</v>
      </c>
      <c r="AT142" s="228" t="s">
        <v>178</v>
      </c>
      <c r="AU142" s="228" t="s">
        <v>86</v>
      </c>
      <c r="AY142" s="14" t="s">
        <v>116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84</v>
      </c>
      <c r="BK142" s="229">
        <f>ROUND(I142*H142,2)</f>
        <v>0</v>
      </c>
      <c r="BL142" s="14" t="s">
        <v>123</v>
      </c>
      <c r="BM142" s="228" t="s">
        <v>204</v>
      </c>
    </row>
    <row r="143" s="2" customFormat="1" ht="16.5" customHeight="1">
      <c r="A143" s="35"/>
      <c r="B143" s="36"/>
      <c r="C143" s="230" t="s">
        <v>205</v>
      </c>
      <c r="D143" s="230" t="s">
        <v>178</v>
      </c>
      <c r="E143" s="231" t="s">
        <v>206</v>
      </c>
      <c r="F143" s="232" t="s">
        <v>207</v>
      </c>
      <c r="G143" s="233" t="s">
        <v>122</v>
      </c>
      <c r="H143" s="234">
        <v>3</v>
      </c>
      <c r="I143" s="235"/>
      <c r="J143" s="236">
        <f>ROUND(I143*H143,2)</f>
        <v>0</v>
      </c>
      <c r="K143" s="237"/>
      <c r="L143" s="238"/>
      <c r="M143" s="239" t="s">
        <v>1</v>
      </c>
      <c r="N143" s="240" t="s">
        <v>41</v>
      </c>
      <c r="O143" s="88"/>
      <c r="P143" s="226">
        <f>O143*H143</f>
        <v>0</v>
      </c>
      <c r="Q143" s="226">
        <v>5.0000000000000002E-05</v>
      </c>
      <c r="R143" s="226">
        <f>Q143*H143</f>
        <v>0.00015000000000000001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181</v>
      </c>
      <c r="AT143" s="228" t="s">
        <v>178</v>
      </c>
      <c r="AU143" s="228" t="s">
        <v>86</v>
      </c>
      <c r="AY143" s="14" t="s">
        <v>116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84</v>
      </c>
      <c r="BK143" s="229">
        <f>ROUND(I143*H143,2)</f>
        <v>0</v>
      </c>
      <c r="BL143" s="14" t="s">
        <v>123</v>
      </c>
      <c r="BM143" s="228" t="s">
        <v>208</v>
      </c>
    </row>
    <row r="144" s="2" customFormat="1" ht="21.75" customHeight="1">
      <c r="A144" s="35"/>
      <c r="B144" s="36"/>
      <c r="C144" s="216" t="s">
        <v>209</v>
      </c>
      <c r="D144" s="216" t="s">
        <v>119</v>
      </c>
      <c r="E144" s="217" t="s">
        <v>210</v>
      </c>
      <c r="F144" s="218" t="s">
        <v>211</v>
      </c>
      <c r="G144" s="219" t="s">
        <v>122</v>
      </c>
      <c r="H144" s="220">
        <v>3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41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123</v>
      </c>
      <c r="AT144" s="228" t="s">
        <v>119</v>
      </c>
      <c r="AU144" s="228" t="s">
        <v>86</v>
      </c>
      <c r="AY144" s="14" t="s">
        <v>116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84</v>
      </c>
      <c r="BK144" s="229">
        <f>ROUND(I144*H144,2)</f>
        <v>0</v>
      </c>
      <c r="BL144" s="14" t="s">
        <v>123</v>
      </c>
      <c r="BM144" s="228" t="s">
        <v>212</v>
      </c>
    </row>
    <row r="145" s="2" customFormat="1" ht="21.75" customHeight="1">
      <c r="A145" s="35"/>
      <c r="B145" s="36"/>
      <c r="C145" s="216" t="s">
        <v>213</v>
      </c>
      <c r="D145" s="216" t="s">
        <v>119</v>
      </c>
      <c r="E145" s="217" t="s">
        <v>214</v>
      </c>
      <c r="F145" s="218" t="s">
        <v>215</v>
      </c>
      <c r="G145" s="219" t="s">
        <v>122</v>
      </c>
      <c r="H145" s="220">
        <v>6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41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123</v>
      </c>
      <c r="AT145" s="228" t="s">
        <v>119</v>
      </c>
      <c r="AU145" s="228" t="s">
        <v>86</v>
      </c>
      <c r="AY145" s="14" t="s">
        <v>116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84</v>
      </c>
      <c r="BK145" s="229">
        <f>ROUND(I145*H145,2)</f>
        <v>0</v>
      </c>
      <c r="BL145" s="14" t="s">
        <v>123</v>
      </c>
      <c r="BM145" s="228" t="s">
        <v>216</v>
      </c>
    </row>
    <row r="146" s="2" customFormat="1" ht="33" customHeight="1">
      <c r="A146" s="35"/>
      <c r="B146" s="36"/>
      <c r="C146" s="230" t="s">
        <v>217</v>
      </c>
      <c r="D146" s="230" t="s">
        <v>178</v>
      </c>
      <c r="E146" s="231" t="s">
        <v>218</v>
      </c>
      <c r="F146" s="232" t="s">
        <v>219</v>
      </c>
      <c r="G146" s="233" t="s">
        <v>172</v>
      </c>
      <c r="H146" s="234">
        <v>1</v>
      </c>
      <c r="I146" s="235"/>
      <c r="J146" s="236">
        <f>ROUND(I146*H146,2)</f>
        <v>0</v>
      </c>
      <c r="K146" s="237"/>
      <c r="L146" s="238"/>
      <c r="M146" s="239" t="s">
        <v>1</v>
      </c>
      <c r="N146" s="240" t="s">
        <v>41</v>
      </c>
      <c r="O146" s="88"/>
      <c r="P146" s="226">
        <f>O146*H146</f>
        <v>0</v>
      </c>
      <c r="Q146" s="226">
        <v>0.0032799999999999999</v>
      </c>
      <c r="R146" s="226">
        <f>Q146*H146</f>
        <v>0.0032799999999999999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181</v>
      </c>
      <c r="AT146" s="228" t="s">
        <v>178</v>
      </c>
      <c r="AU146" s="228" t="s">
        <v>86</v>
      </c>
      <c r="AY146" s="14" t="s">
        <v>116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84</v>
      </c>
      <c r="BK146" s="229">
        <f>ROUND(I146*H146,2)</f>
        <v>0</v>
      </c>
      <c r="BL146" s="14" t="s">
        <v>123</v>
      </c>
      <c r="BM146" s="228" t="s">
        <v>220</v>
      </c>
    </row>
    <row r="147" s="2" customFormat="1">
      <c r="A147" s="35"/>
      <c r="B147" s="36"/>
      <c r="C147" s="37"/>
      <c r="D147" s="241" t="s">
        <v>221</v>
      </c>
      <c r="E147" s="37"/>
      <c r="F147" s="242" t="s">
        <v>222</v>
      </c>
      <c r="G147" s="37"/>
      <c r="H147" s="37"/>
      <c r="I147" s="243"/>
      <c r="J147" s="37"/>
      <c r="K147" s="37"/>
      <c r="L147" s="41"/>
      <c r="M147" s="244"/>
      <c r="N147" s="245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221</v>
      </c>
      <c r="AU147" s="14" t="s">
        <v>86</v>
      </c>
    </row>
    <row r="148" s="2" customFormat="1" ht="21.75" customHeight="1">
      <c r="A148" s="35"/>
      <c r="B148" s="36"/>
      <c r="C148" s="216" t="s">
        <v>223</v>
      </c>
      <c r="D148" s="216" t="s">
        <v>119</v>
      </c>
      <c r="E148" s="217" t="s">
        <v>224</v>
      </c>
      <c r="F148" s="218" t="s">
        <v>225</v>
      </c>
      <c r="G148" s="219" t="s">
        <v>122</v>
      </c>
      <c r="H148" s="220">
        <v>1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41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123</v>
      </c>
      <c r="AT148" s="228" t="s">
        <v>119</v>
      </c>
      <c r="AU148" s="228" t="s">
        <v>86</v>
      </c>
      <c r="AY148" s="14" t="s">
        <v>116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84</v>
      </c>
      <c r="BK148" s="229">
        <f>ROUND(I148*H148,2)</f>
        <v>0</v>
      </c>
      <c r="BL148" s="14" t="s">
        <v>123</v>
      </c>
      <c r="BM148" s="228" t="s">
        <v>226</v>
      </c>
    </row>
    <row r="149" s="2" customFormat="1" ht="21.75" customHeight="1">
      <c r="A149" s="35"/>
      <c r="B149" s="36"/>
      <c r="C149" s="230" t="s">
        <v>227</v>
      </c>
      <c r="D149" s="230" t="s">
        <v>178</v>
      </c>
      <c r="E149" s="231" t="s">
        <v>228</v>
      </c>
      <c r="F149" s="232" t="s">
        <v>229</v>
      </c>
      <c r="G149" s="233" t="s">
        <v>172</v>
      </c>
      <c r="H149" s="234">
        <v>1</v>
      </c>
      <c r="I149" s="235"/>
      <c r="J149" s="236">
        <f>ROUND(I149*H149,2)</f>
        <v>0</v>
      </c>
      <c r="K149" s="237"/>
      <c r="L149" s="238"/>
      <c r="M149" s="239" t="s">
        <v>1</v>
      </c>
      <c r="N149" s="240" t="s">
        <v>41</v>
      </c>
      <c r="O149" s="88"/>
      <c r="P149" s="226">
        <f>O149*H149</f>
        <v>0</v>
      </c>
      <c r="Q149" s="226">
        <v>0.0032799999999999999</v>
      </c>
      <c r="R149" s="226">
        <f>Q149*H149</f>
        <v>0.0032799999999999999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181</v>
      </c>
      <c r="AT149" s="228" t="s">
        <v>178</v>
      </c>
      <c r="AU149" s="228" t="s">
        <v>86</v>
      </c>
      <c r="AY149" s="14" t="s">
        <v>116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84</v>
      </c>
      <c r="BK149" s="229">
        <f>ROUND(I149*H149,2)</f>
        <v>0</v>
      </c>
      <c r="BL149" s="14" t="s">
        <v>123</v>
      </c>
      <c r="BM149" s="228" t="s">
        <v>230</v>
      </c>
    </row>
    <row r="150" s="2" customFormat="1" ht="16.5" customHeight="1">
      <c r="A150" s="35"/>
      <c r="B150" s="36"/>
      <c r="C150" s="216" t="s">
        <v>231</v>
      </c>
      <c r="D150" s="216" t="s">
        <v>119</v>
      </c>
      <c r="E150" s="217" t="s">
        <v>232</v>
      </c>
      <c r="F150" s="218" t="s">
        <v>233</v>
      </c>
      <c r="G150" s="219" t="s">
        <v>172</v>
      </c>
      <c r="H150" s="220">
        <v>1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41</v>
      </c>
      <c r="O150" s="88"/>
      <c r="P150" s="226">
        <f>O150*H150</f>
        <v>0</v>
      </c>
      <c r="Q150" s="226">
        <v>0.00115</v>
      </c>
      <c r="R150" s="226">
        <f>Q150*H150</f>
        <v>0.00115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123</v>
      </c>
      <c r="AT150" s="228" t="s">
        <v>119</v>
      </c>
      <c r="AU150" s="228" t="s">
        <v>86</v>
      </c>
      <c r="AY150" s="14" t="s">
        <v>116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84</v>
      </c>
      <c r="BK150" s="229">
        <f>ROUND(I150*H150,2)</f>
        <v>0</v>
      </c>
      <c r="BL150" s="14" t="s">
        <v>123</v>
      </c>
      <c r="BM150" s="228" t="s">
        <v>234</v>
      </c>
    </row>
    <row r="151" s="2" customFormat="1" ht="33" customHeight="1">
      <c r="A151" s="35"/>
      <c r="B151" s="36"/>
      <c r="C151" s="216" t="s">
        <v>235</v>
      </c>
      <c r="D151" s="216" t="s">
        <v>119</v>
      </c>
      <c r="E151" s="217" t="s">
        <v>236</v>
      </c>
      <c r="F151" s="218" t="s">
        <v>237</v>
      </c>
      <c r="G151" s="219" t="s">
        <v>172</v>
      </c>
      <c r="H151" s="220">
        <v>1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41</v>
      </c>
      <c r="O151" s="88"/>
      <c r="P151" s="226">
        <f>O151*H151</f>
        <v>0</v>
      </c>
      <c r="Q151" s="226">
        <v>0.00115</v>
      </c>
      <c r="R151" s="226">
        <f>Q151*H151</f>
        <v>0.00115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123</v>
      </c>
      <c r="AT151" s="228" t="s">
        <v>119</v>
      </c>
      <c r="AU151" s="228" t="s">
        <v>86</v>
      </c>
      <c r="AY151" s="14" t="s">
        <v>116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84</v>
      </c>
      <c r="BK151" s="229">
        <f>ROUND(I151*H151,2)</f>
        <v>0</v>
      </c>
      <c r="BL151" s="14" t="s">
        <v>123</v>
      </c>
      <c r="BM151" s="228" t="s">
        <v>238</v>
      </c>
    </row>
    <row r="152" s="2" customFormat="1" ht="21.75" customHeight="1">
      <c r="A152" s="35"/>
      <c r="B152" s="36"/>
      <c r="C152" s="216" t="s">
        <v>239</v>
      </c>
      <c r="D152" s="216" t="s">
        <v>119</v>
      </c>
      <c r="E152" s="217" t="s">
        <v>240</v>
      </c>
      <c r="F152" s="218" t="s">
        <v>241</v>
      </c>
      <c r="G152" s="219" t="s">
        <v>242</v>
      </c>
      <c r="H152" s="220">
        <v>0.188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41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123</v>
      </c>
      <c r="AT152" s="228" t="s">
        <v>119</v>
      </c>
      <c r="AU152" s="228" t="s">
        <v>86</v>
      </c>
      <c r="AY152" s="14" t="s">
        <v>116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84</v>
      </c>
      <c r="BK152" s="229">
        <f>ROUND(I152*H152,2)</f>
        <v>0</v>
      </c>
      <c r="BL152" s="14" t="s">
        <v>123</v>
      </c>
      <c r="BM152" s="228" t="s">
        <v>243</v>
      </c>
    </row>
    <row r="153" s="2" customFormat="1" ht="21.75" customHeight="1">
      <c r="A153" s="35"/>
      <c r="B153" s="36"/>
      <c r="C153" s="216" t="s">
        <v>244</v>
      </c>
      <c r="D153" s="216" t="s">
        <v>119</v>
      </c>
      <c r="E153" s="217" t="s">
        <v>245</v>
      </c>
      <c r="F153" s="218" t="s">
        <v>246</v>
      </c>
      <c r="G153" s="219" t="s">
        <v>242</v>
      </c>
      <c r="H153" s="220">
        <v>0.188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41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123</v>
      </c>
      <c r="AT153" s="228" t="s">
        <v>119</v>
      </c>
      <c r="AU153" s="228" t="s">
        <v>86</v>
      </c>
      <c r="AY153" s="14" t="s">
        <v>116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84</v>
      </c>
      <c r="BK153" s="229">
        <f>ROUND(I153*H153,2)</f>
        <v>0</v>
      </c>
      <c r="BL153" s="14" t="s">
        <v>123</v>
      </c>
      <c r="BM153" s="228" t="s">
        <v>247</v>
      </c>
    </row>
    <row r="154" s="12" customFormat="1" ht="22.8" customHeight="1">
      <c r="A154" s="12"/>
      <c r="B154" s="200"/>
      <c r="C154" s="201"/>
      <c r="D154" s="202" t="s">
        <v>75</v>
      </c>
      <c r="E154" s="214" t="s">
        <v>248</v>
      </c>
      <c r="F154" s="214" t="s">
        <v>249</v>
      </c>
      <c r="G154" s="201"/>
      <c r="H154" s="201"/>
      <c r="I154" s="204"/>
      <c r="J154" s="215">
        <f>BK154</f>
        <v>0</v>
      </c>
      <c r="K154" s="201"/>
      <c r="L154" s="206"/>
      <c r="M154" s="207"/>
      <c r="N154" s="208"/>
      <c r="O154" s="208"/>
      <c r="P154" s="209">
        <f>SUM(P155:P156)</f>
        <v>0</v>
      </c>
      <c r="Q154" s="208"/>
      <c r="R154" s="209">
        <f>SUM(R155:R156)</f>
        <v>0.0022000000000000001</v>
      </c>
      <c r="S154" s="208"/>
      <c r="T154" s="210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1" t="s">
        <v>86</v>
      </c>
      <c r="AT154" s="212" t="s">
        <v>75</v>
      </c>
      <c r="AU154" s="212" t="s">
        <v>84</v>
      </c>
      <c r="AY154" s="211" t="s">
        <v>116</v>
      </c>
      <c r="BK154" s="213">
        <f>SUM(BK155:BK156)</f>
        <v>0</v>
      </c>
    </row>
    <row r="155" s="2" customFormat="1" ht="21.75" customHeight="1">
      <c r="A155" s="35"/>
      <c r="B155" s="36"/>
      <c r="C155" s="216" t="s">
        <v>181</v>
      </c>
      <c r="D155" s="216" t="s">
        <v>119</v>
      </c>
      <c r="E155" s="217" t="s">
        <v>250</v>
      </c>
      <c r="F155" s="218" t="s">
        <v>251</v>
      </c>
      <c r="G155" s="219" t="s">
        <v>131</v>
      </c>
      <c r="H155" s="220">
        <v>35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41</v>
      </c>
      <c r="O155" s="88"/>
      <c r="P155" s="226">
        <f>O155*H155</f>
        <v>0</v>
      </c>
      <c r="Q155" s="226">
        <v>5.0000000000000002E-05</v>
      </c>
      <c r="R155" s="226">
        <f>Q155*H155</f>
        <v>0.00175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123</v>
      </c>
      <c r="AT155" s="228" t="s">
        <v>119</v>
      </c>
      <c r="AU155" s="228" t="s">
        <v>86</v>
      </c>
      <c r="AY155" s="14" t="s">
        <v>116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84</v>
      </c>
      <c r="BK155" s="229">
        <f>ROUND(I155*H155,2)</f>
        <v>0</v>
      </c>
      <c r="BL155" s="14" t="s">
        <v>123</v>
      </c>
      <c r="BM155" s="228" t="s">
        <v>252</v>
      </c>
    </row>
    <row r="156" s="2" customFormat="1" ht="21.75" customHeight="1">
      <c r="A156" s="35"/>
      <c r="B156" s="36"/>
      <c r="C156" s="216" t="s">
        <v>253</v>
      </c>
      <c r="D156" s="216" t="s">
        <v>119</v>
      </c>
      <c r="E156" s="217" t="s">
        <v>254</v>
      </c>
      <c r="F156" s="218" t="s">
        <v>255</v>
      </c>
      <c r="G156" s="219" t="s">
        <v>131</v>
      </c>
      <c r="H156" s="220">
        <v>5</v>
      </c>
      <c r="I156" s="221"/>
      <c r="J156" s="222">
        <f>ROUND(I156*H156,2)</f>
        <v>0</v>
      </c>
      <c r="K156" s="223"/>
      <c r="L156" s="41"/>
      <c r="M156" s="246" t="s">
        <v>1</v>
      </c>
      <c r="N156" s="247" t="s">
        <v>41</v>
      </c>
      <c r="O156" s="248"/>
      <c r="P156" s="249">
        <f>O156*H156</f>
        <v>0</v>
      </c>
      <c r="Q156" s="249">
        <v>9.0000000000000006E-05</v>
      </c>
      <c r="R156" s="249">
        <f>Q156*H156</f>
        <v>0.00045000000000000004</v>
      </c>
      <c r="S156" s="249">
        <v>0</v>
      </c>
      <c r="T156" s="25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123</v>
      </c>
      <c r="AT156" s="228" t="s">
        <v>119</v>
      </c>
      <c r="AU156" s="228" t="s">
        <v>86</v>
      </c>
      <c r="AY156" s="14" t="s">
        <v>116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84</v>
      </c>
      <c r="BK156" s="229">
        <f>ROUND(I156*H156,2)</f>
        <v>0</v>
      </c>
      <c r="BL156" s="14" t="s">
        <v>123</v>
      </c>
      <c r="BM156" s="228" t="s">
        <v>256</v>
      </c>
    </row>
    <row r="157" s="2" customFormat="1" ht="6.96" customHeight="1">
      <c r="A157" s="35"/>
      <c r="B157" s="63"/>
      <c r="C157" s="64"/>
      <c r="D157" s="64"/>
      <c r="E157" s="64"/>
      <c r="F157" s="64"/>
      <c r="G157" s="64"/>
      <c r="H157" s="64"/>
      <c r="I157" s="64"/>
      <c r="J157" s="64"/>
      <c r="K157" s="64"/>
      <c r="L157" s="41"/>
      <c r="M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</row>
  </sheetData>
  <sheetProtection sheet="1" autoFilter="0" formatColumns="0" formatRows="0" objects="1" scenarios="1" spinCount="100000" saltValue="jGiiEOflrFOhOLmHsHRL1lY6Z1slFRE/0a4BtaVmqfviE4JlzSF8XI88j2UeCxtd26YIvR68Bi0GzwLuwEG7xg==" hashValue="KfC+CC6ydSsZ4TehhDz6yQo2zdXZiqn/V6HZCZ2iFw2wXglRBusL+0ZAQBv9zU7lZVTGew7/wd6+EcfZ6lSJdA==" algorithmName="SHA-512" password="CC35"/>
  <autoFilter ref="C118:K15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90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REKONSTRUKCE KOTELNY, Poříční 443, Ústí nad Orlicí - Hylváty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91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257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13. 6. 2021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ROUND((SUM(BE128:BE299)),  2)</f>
        <v>0</v>
      </c>
      <c r="G33" s="35"/>
      <c r="H33" s="35"/>
      <c r="I33" s="152">
        <v>0.20999999999999999</v>
      </c>
      <c r="J33" s="151">
        <f>ROUND(((SUM(BE128:BE299))*I33),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ROUND((SUM(BF128:BF299)),  2)</f>
        <v>0</v>
      </c>
      <c r="G34" s="35"/>
      <c r="H34" s="35"/>
      <c r="I34" s="152">
        <v>0.14999999999999999</v>
      </c>
      <c r="J34" s="151">
        <f>ROUND(((SUM(BF128:BF299))*I34),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ROUND((SUM(BG128:BG299)),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ROUND((SUM(BH128:BH299)),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ROUND((SUM(BI128:BI299)),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REKONSTRUKCE KOTELNY, Poříční 443, Ústí nad Orlicí - Hylváty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91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 xml:space="preserve">D.1.4.1 -  VYTÁPĚNÍ A ZDRAVOTNÍ TECHNIKA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Poříční 443, Ústí nad Orlicí - Hylváty   </v>
      </c>
      <c r="G89" s="37"/>
      <c r="H89" s="37"/>
      <c r="I89" s="29" t="s">
        <v>22</v>
      </c>
      <c r="J89" s="76" t="str">
        <f>IF(J12="","",J12)</f>
        <v>13. 6. 2021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40.05" customHeight="1">
      <c r="A91" s="35"/>
      <c r="B91" s="36"/>
      <c r="C91" s="29" t="s">
        <v>24</v>
      </c>
      <c r="D91" s="37"/>
      <c r="E91" s="37"/>
      <c r="F91" s="24" t="str">
        <f>E15</f>
        <v>TEPVOS, spol. s r.o., Královéhradecká 1566, Ústí n</v>
      </c>
      <c r="G91" s="37"/>
      <c r="H91" s="37"/>
      <c r="I91" s="29" t="s">
        <v>30</v>
      </c>
      <c r="J91" s="33" t="str">
        <f>E21</f>
        <v>Jiří Kamenický, Na Špici 211, 561 17 Dlouhá Třebov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96</v>
      </c>
      <c r="D96" s="37"/>
      <c r="E96" s="37"/>
      <c r="F96" s="37"/>
      <c r="G96" s="37"/>
      <c r="H96" s="37"/>
      <c r="I96" s="37"/>
      <c r="J96" s="107">
        <f>J128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97</v>
      </c>
    </row>
    <row r="97" s="9" customFormat="1" ht="24.96" customHeight="1">
      <c r="A97" s="9"/>
      <c r="B97" s="176"/>
      <c r="C97" s="177"/>
      <c r="D97" s="178" t="s">
        <v>98</v>
      </c>
      <c r="E97" s="179"/>
      <c r="F97" s="179"/>
      <c r="G97" s="179"/>
      <c r="H97" s="179"/>
      <c r="I97" s="179"/>
      <c r="J97" s="180">
        <f>J129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258</v>
      </c>
      <c r="E98" s="185"/>
      <c r="F98" s="185"/>
      <c r="G98" s="185"/>
      <c r="H98" s="185"/>
      <c r="I98" s="185"/>
      <c r="J98" s="186">
        <f>J130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259</v>
      </c>
      <c r="E99" s="185"/>
      <c r="F99" s="185"/>
      <c r="G99" s="185"/>
      <c r="H99" s="185"/>
      <c r="I99" s="185"/>
      <c r="J99" s="186">
        <f>J141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260</v>
      </c>
      <c r="E100" s="185"/>
      <c r="F100" s="185"/>
      <c r="G100" s="185"/>
      <c r="H100" s="185"/>
      <c r="I100" s="185"/>
      <c r="J100" s="186">
        <f>J150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261</v>
      </c>
      <c r="E101" s="185"/>
      <c r="F101" s="185"/>
      <c r="G101" s="185"/>
      <c r="H101" s="185"/>
      <c r="I101" s="185"/>
      <c r="J101" s="186">
        <f>J181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262</v>
      </c>
      <c r="E102" s="185"/>
      <c r="F102" s="185"/>
      <c r="G102" s="185"/>
      <c r="H102" s="185"/>
      <c r="I102" s="185"/>
      <c r="J102" s="186">
        <f>J184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263</v>
      </c>
      <c r="E103" s="185"/>
      <c r="F103" s="185"/>
      <c r="G103" s="185"/>
      <c r="H103" s="185"/>
      <c r="I103" s="185"/>
      <c r="J103" s="186">
        <f>J224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264</v>
      </c>
      <c r="E104" s="185"/>
      <c r="F104" s="185"/>
      <c r="G104" s="185"/>
      <c r="H104" s="185"/>
      <c r="I104" s="185"/>
      <c r="J104" s="186">
        <f>J239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265</v>
      </c>
      <c r="E105" s="185"/>
      <c r="F105" s="185"/>
      <c r="G105" s="185"/>
      <c r="H105" s="185"/>
      <c r="I105" s="185"/>
      <c r="J105" s="186">
        <f>J256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266</v>
      </c>
      <c r="E106" s="185"/>
      <c r="F106" s="185"/>
      <c r="G106" s="185"/>
      <c r="H106" s="185"/>
      <c r="I106" s="185"/>
      <c r="J106" s="186">
        <f>J283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267</v>
      </c>
      <c r="E107" s="185"/>
      <c r="F107" s="185"/>
      <c r="G107" s="185"/>
      <c r="H107" s="185"/>
      <c r="I107" s="185"/>
      <c r="J107" s="186">
        <f>J285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100</v>
      </c>
      <c r="E108" s="185"/>
      <c r="F108" s="185"/>
      <c r="G108" s="185"/>
      <c r="H108" s="185"/>
      <c r="I108" s="185"/>
      <c r="J108" s="186">
        <f>J290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="2" customFormat="1" ht="6.96" customHeight="1">
      <c r="A114" s="35"/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101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171" t="str">
        <f>E7</f>
        <v>REKONSTRUKCE KOTELNY, Poříční 443, Ústí nad Orlicí - Hylváty</v>
      </c>
      <c r="F118" s="29"/>
      <c r="G118" s="29"/>
      <c r="H118" s="29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91</v>
      </c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73" t="str">
        <f>E9</f>
        <v xml:space="preserve">D.1.4.1 -  VYTÁPĚNÍ A ZDRAVOTNÍ TECHNIKA</v>
      </c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20</v>
      </c>
      <c r="D122" s="37"/>
      <c r="E122" s="37"/>
      <c r="F122" s="24" t="str">
        <f>F12</f>
        <v xml:space="preserve">Poříční 443, Ústí nad Orlicí - Hylváty   </v>
      </c>
      <c r="G122" s="37"/>
      <c r="H122" s="37"/>
      <c r="I122" s="29" t="s">
        <v>22</v>
      </c>
      <c r="J122" s="76" t="str">
        <f>IF(J12="","",J12)</f>
        <v>13. 6. 2021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40.05" customHeight="1">
      <c r="A124" s="35"/>
      <c r="B124" s="36"/>
      <c r="C124" s="29" t="s">
        <v>24</v>
      </c>
      <c r="D124" s="37"/>
      <c r="E124" s="37"/>
      <c r="F124" s="24" t="str">
        <f>E15</f>
        <v>TEPVOS, spol. s r.o., Královéhradecká 1566, Ústí n</v>
      </c>
      <c r="G124" s="37"/>
      <c r="H124" s="37"/>
      <c r="I124" s="29" t="s">
        <v>30</v>
      </c>
      <c r="J124" s="33" t="str">
        <f>E21</f>
        <v>Jiří Kamenický, Na Špici 211, 561 17 Dlouhá Třebov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28</v>
      </c>
      <c r="D125" s="37"/>
      <c r="E125" s="37"/>
      <c r="F125" s="24" t="str">
        <f>IF(E18="","",E18)</f>
        <v>Vyplň údaj</v>
      </c>
      <c r="G125" s="37"/>
      <c r="H125" s="37"/>
      <c r="I125" s="29" t="s">
        <v>33</v>
      </c>
      <c r="J125" s="33" t="str">
        <f>E24</f>
        <v xml:space="preserve"> 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0.32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11" customFormat="1" ht="29.28" customHeight="1">
      <c r="A127" s="188"/>
      <c r="B127" s="189"/>
      <c r="C127" s="190" t="s">
        <v>102</v>
      </c>
      <c r="D127" s="191" t="s">
        <v>61</v>
      </c>
      <c r="E127" s="191" t="s">
        <v>57</v>
      </c>
      <c r="F127" s="191" t="s">
        <v>58</v>
      </c>
      <c r="G127" s="191" t="s">
        <v>103</v>
      </c>
      <c r="H127" s="191" t="s">
        <v>104</v>
      </c>
      <c r="I127" s="191" t="s">
        <v>105</v>
      </c>
      <c r="J127" s="192" t="s">
        <v>95</v>
      </c>
      <c r="K127" s="193" t="s">
        <v>106</v>
      </c>
      <c r="L127" s="194"/>
      <c r="M127" s="97" t="s">
        <v>1</v>
      </c>
      <c r="N127" s="98" t="s">
        <v>40</v>
      </c>
      <c r="O127" s="98" t="s">
        <v>107</v>
      </c>
      <c r="P127" s="98" t="s">
        <v>108</v>
      </c>
      <c r="Q127" s="98" t="s">
        <v>109</v>
      </c>
      <c r="R127" s="98" t="s">
        <v>110</v>
      </c>
      <c r="S127" s="98" t="s">
        <v>111</v>
      </c>
      <c r="T127" s="99" t="s">
        <v>112</v>
      </c>
      <c r="U127" s="188"/>
      <c r="V127" s="188"/>
      <c r="W127" s="188"/>
      <c r="X127" s="188"/>
      <c r="Y127" s="188"/>
      <c r="Z127" s="188"/>
      <c r="AA127" s="188"/>
      <c r="AB127" s="188"/>
      <c r="AC127" s="188"/>
      <c r="AD127" s="188"/>
      <c r="AE127" s="188"/>
    </row>
    <row r="128" s="2" customFormat="1" ht="22.8" customHeight="1">
      <c r="A128" s="35"/>
      <c r="B128" s="36"/>
      <c r="C128" s="104" t="s">
        <v>113</v>
      </c>
      <c r="D128" s="37"/>
      <c r="E128" s="37"/>
      <c r="F128" s="37"/>
      <c r="G128" s="37"/>
      <c r="H128" s="37"/>
      <c r="I128" s="37"/>
      <c r="J128" s="195">
        <f>BK128</f>
        <v>0</v>
      </c>
      <c r="K128" s="37"/>
      <c r="L128" s="41"/>
      <c r="M128" s="100"/>
      <c r="N128" s="196"/>
      <c r="O128" s="101"/>
      <c r="P128" s="197">
        <f>P129</f>
        <v>0</v>
      </c>
      <c r="Q128" s="101"/>
      <c r="R128" s="197">
        <f>R129</f>
        <v>2.0957600000000003</v>
      </c>
      <c r="S128" s="101"/>
      <c r="T128" s="198">
        <f>T129</f>
        <v>1.88357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75</v>
      </c>
      <c r="AU128" s="14" t="s">
        <v>97</v>
      </c>
      <c r="BK128" s="199">
        <f>BK129</f>
        <v>0</v>
      </c>
    </row>
    <row r="129" s="12" customFormat="1" ht="25.92" customHeight="1">
      <c r="A129" s="12"/>
      <c r="B129" s="200"/>
      <c r="C129" s="201"/>
      <c r="D129" s="202" t="s">
        <v>75</v>
      </c>
      <c r="E129" s="203" t="s">
        <v>114</v>
      </c>
      <c r="F129" s="203" t="s">
        <v>115</v>
      </c>
      <c r="G129" s="201"/>
      <c r="H129" s="201"/>
      <c r="I129" s="204"/>
      <c r="J129" s="205">
        <f>BK129</f>
        <v>0</v>
      </c>
      <c r="K129" s="201"/>
      <c r="L129" s="206"/>
      <c r="M129" s="207"/>
      <c r="N129" s="208"/>
      <c r="O129" s="208"/>
      <c r="P129" s="209">
        <f>P130+P141+P150+P181+P184+P224+P239+P256+P283+P285+P290</f>
        <v>0</v>
      </c>
      <c r="Q129" s="208"/>
      <c r="R129" s="209">
        <f>R130+R141+R150+R181+R184+R224+R239+R256+R283+R285+R290</f>
        <v>2.0957600000000003</v>
      </c>
      <c r="S129" s="208"/>
      <c r="T129" s="210">
        <f>T130+T141+T150+T181+T184+T224+T239+T256+T283+T285+T290</f>
        <v>1.88357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86</v>
      </c>
      <c r="AT129" s="212" t="s">
        <v>75</v>
      </c>
      <c r="AU129" s="212" t="s">
        <v>76</v>
      </c>
      <c r="AY129" s="211" t="s">
        <v>116</v>
      </c>
      <c r="BK129" s="213">
        <f>BK130+BK141+BK150+BK181+BK184+BK224+BK239+BK256+BK283+BK285+BK290</f>
        <v>0</v>
      </c>
    </row>
    <row r="130" s="12" customFormat="1" ht="22.8" customHeight="1">
      <c r="A130" s="12"/>
      <c r="B130" s="200"/>
      <c r="C130" s="201"/>
      <c r="D130" s="202" t="s">
        <v>75</v>
      </c>
      <c r="E130" s="214" t="s">
        <v>268</v>
      </c>
      <c r="F130" s="214" t="s">
        <v>269</v>
      </c>
      <c r="G130" s="201"/>
      <c r="H130" s="201"/>
      <c r="I130" s="204"/>
      <c r="J130" s="215">
        <f>BK130</f>
        <v>0</v>
      </c>
      <c r="K130" s="201"/>
      <c r="L130" s="206"/>
      <c r="M130" s="207"/>
      <c r="N130" s="208"/>
      <c r="O130" s="208"/>
      <c r="P130" s="209">
        <f>SUM(P131:P140)</f>
        <v>0</v>
      </c>
      <c r="Q130" s="208"/>
      <c r="R130" s="209">
        <f>SUM(R131:R140)</f>
        <v>0.13369999999999999</v>
      </c>
      <c r="S130" s="208"/>
      <c r="T130" s="210">
        <f>SUM(T131:T140)</f>
        <v>0.054200000000000005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86</v>
      </c>
      <c r="AT130" s="212" t="s">
        <v>75</v>
      </c>
      <c r="AU130" s="212" t="s">
        <v>84</v>
      </c>
      <c r="AY130" s="211" t="s">
        <v>116</v>
      </c>
      <c r="BK130" s="213">
        <f>SUM(BK131:BK140)</f>
        <v>0</v>
      </c>
    </row>
    <row r="131" s="2" customFormat="1" ht="33" customHeight="1">
      <c r="A131" s="35"/>
      <c r="B131" s="36"/>
      <c r="C131" s="216" t="s">
        <v>84</v>
      </c>
      <c r="D131" s="216" t="s">
        <v>119</v>
      </c>
      <c r="E131" s="217" t="s">
        <v>270</v>
      </c>
      <c r="F131" s="218" t="s">
        <v>271</v>
      </c>
      <c r="G131" s="219" t="s">
        <v>131</v>
      </c>
      <c r="H131" s="220">
        <v>10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41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0.0054200000000000003</v>
      </c>
      <c r="T131" s="227">
        <f>S131*H131</f>
        <v>0.054200000000000005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123</v>
      </c>
      <c r="AT131" s="228" t="s">
        <v>119</v>
      </c>
      <c r="AU131" s="228" t="s">
        <v>86</v>
      </c>
      <c r="AY131" s="14" t="s">
        <v>116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84</v>
      </c>
      <c r="BK131" s="229">
        <f>ROUND(I131*H131,2)</f>
        <v>0</v>
      </c>
      <c r="BL131" s="14" t="s">
        <v>123</v>
      </c>
      <c r="BM131" s="228" t="s">
        <v>272</v>
      </c>
    </row>
    <row r="132" s="2" customFormat="1" ht="33" customHeight="1">
      <c r="A132" s="35"/>
      <c r="B132" s="36"/>
      <c r="C132" s="216" t="s">
        <v>86</v>
      </c>
      <c r="D132" s="216" t="s">
        <v>119</v>
      </c>
      <c r="E132" s="217" t="s">
        <v>273</v>
      </c>
      <c r="F132" s="218" t="s">
        <v>274</v>
      </c>
      <c r="G132" s="219" t="s">
        <v>131</v>
      </c>
      <c r="H132" s="220">
        <v>51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41</v>
      </c>
      <c r="O132" s="88"/>
      <c r="P132" s="226">
        <f>O132*H132</f>
        <v>0</v>
      </c>
      <c r="Q132" s="226">
        <v>0.00019000000000000001</v>
      </c>
      <c r="R132" s="226">
        <f>Q132*H132</f>
        <v>0.0096900000000000007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123</v>
      </c>
      <c r="AT132" s="228" t="s">
        <v>119</v>
      </c>
      <c r="AU132" s="228" t="s">
        <v>86</v>
      </c>
      <c r="AY132" s="14" t="s">
        <v>116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84</v>
      </c>
      <c r="BK132" s="229">
        <f>ROUND(I132*H132,2)</f>
        <v>0</v>
      </c>
      <c r="BL132" s="14" t="s">
        <v>123</v>
      </c>
      <c r="BM132" s="228" t="s">
        <v>275</v>
      </c>
    </row>
    <row r="133" s="2" customFormat="1" ht="33" customHeight="1">
      <c r="A133" s="35"/>
      <c r="B133" s="36"/>
      <c r="C133" s="216" t="s">
        <v>128</v>
      </c>
      <c r="D133" s="216" t="s">
        <v>119</v>
      </c>
      <c r="E133" s="217" t="s">
        <v>276</v>
      </c>
      <c r="F133" s="218" t="s">
        <v>277</v>
      </c>
      <c r="G133" s="219" t="s">
        <v>131</v>
      </c>
      <c r="H133" s="220">
        <v>30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41</v>
      </c>
      <c r="O133" s="88"/>
      <c r="P133" s="226">
        <f>O133*H133</f>
        <v>0</v>
      </c>
      <c r="Q133" s="226">
        <v>0.00027</v>
      </c>
      <c r="R133" s="226">
        <f>Q133*H133</f>
        <v>0.0080999999999999996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123</v>
      </c>
      <c r="AT133" s="228" t="s">
        <v>119</v>
      </c>
      <c r="AU133" s="228" t="s">
        <v>86</v>
      </c>
      <c r="AY133" s="14" t="s">
        <v>116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84</v>
      </c>
      <c r="BK133" s="229">
        <f>ROUND(I133*H133,2)</f>
        <v>0</v>
      </c>
      <c r="BL133" s="14" t="s">
        <v>123</v>
      </c>
      <c r="BM133" s="228" t="s">
        <v>278</v>
      </c>
    </row>
    <row r="134" s="2" customFormat="1" ht="33" customHeight="1">
      <c r="A134" s="35"/>
      <c r="B134" s="36"/>
      <c r="C134" s="216" t="s">
        <v>133</v>
      </c>
      <c r="D134" s="216" t="s">
        <v>119</v>
      </c>
      <c r="E134" s="217" t="s">
        <v>279</v>
      </c>
      <c r="F134" s="218" t="s">
        <v>280</v>
      </c>
      <c r="G134" s="219" t="s">
        <v>131</v>
      </c>
      <c r="H134" s="220">
        <v>3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41</v>
      </c>
      <c r="O134" s="88"/>
      <c r="P134" s="226">
        <f>O134*H134</f>
        <v>0</v>
      </c>
      <c r="Q134" s="226">
        <v>0.00040999999999999999</v>
      </c>
      <c r="R134" s="226">
        <f>Q134*H134</f>
        <v>0.00123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123</v>
      </c>
      <c r="AT134" s="228" t="s">
        <v>119</v>
      </c>
      <c r="AU134" s="228" t="s">
        <v>86</v>
      </c>
      <c r="AY134" s="14" t="s">
        <v>116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84</v>
      </c>
      <c r="BK134" s="229">
        <f>ROUND(I134*H134,2)</f>
        <v>0</v>
      </c>
      <c r="BL134" s="14" t="s">
        <v>123</v>
      </c>
      <c r="BM134" s="228" t="s">
        <v>281</v>
      </c>
    </row>
    <row r="135" s="2" customFormat="1" ht="21.75" customHeight="1">
      <c r="A135" s="35"/>
      <c r="B135" s="36"/>
      <c r="C135" s="230" t="s">
        <v>137</v>
      </c>
      <c r="D135" s="230" t="s">
        <v>178</v>
      </c>
      <c r="E135" s="231" t="s">
        <v>282</v>
      </c>
      <c r="F135" s="232" t="s">
        <v>283</v>
      </c>
      <c r="G135" s="233" t="s">
        <v>131</v>
      </c>
      <c r="H135" s="234">
        <v>28</v>
      </c>
      <c r="I135" s="235"/>
      <c r="J135" s="236">
        <f>ROUND(I135*H135,2)</f>
        <v>0</v>
      </c>
      <c r="K135" s="237"/>
      <c r="L135" s="238"/>
      <c r="M135" s="239" t="s">
        <v>1</v>
      </c>
      <c r="N135" s="240" t="s">
        <v>41</v>
      </c>
      <c r="O135" s="88"/>
      <c r="P135" s="226">
        <f>O135*H135</f>
        <v>0</v>
      </c>
      <c r="Q135" s="226">
        <v>0.00077999999999999999</v>
      </c>
      <c r="R135" s="226">
        <f>Q135*H135</f>
        <v>0.021839999999999998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181</v>
      </c>
      <c r="AT135" s="228" t="s">
        <v>178</v>
      </c>
      <c r="AU135" s="228" t="s">
        <v>86</v>
      </c>
      <c r="AY135" s="14" t="s">
        <v>116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84</v>
      </c>
      <c r="BK135" s="229">
        <f>ROUND(I135*H135,2)</f>
        <v>0</v>
      </c>
      <c r="BL135" s="14" t="s">
        <v>123</v>
      </c>
      <c r="BM135" s="228" t="s">
        <v>284</v>
      </c>
    </row>
    <row r="136" s="2" customFormat="1" ht="21.75" customHeight="1">
      <c r="A136" s="35"/>
      <c r="B136" s="36"/>
      <c r="C136" s="230" t="s">
        <v>141</v>
      </c>
      <c r="D136" s="230" t="s">
        <v>178</v>
      </c>
      <c r="E136" s="231" t="s">
        <v>285</v>
      </c>
      <c r="F136" s="232" t="s">
        <v>286</v>
      </c>
      <c r="G136" s="233" t="s">
        <v>131</v>
      </c>
      <c r="H136" s="234">
        <v>23</v>
      </c>
      <c r="I136" s="235"/>
      <c r="J136" s="236">
        <f>ROUND(I136*H136,2)</f>
        <v>0</v>
      </c>
      <c r="K136" s="237"/>
      <c r="L136" s="238"/>
      <c r="M136" s="239" t="s">
        <v>1</v>
      </c>
      <c r="N136" s="240" t="s">
        <v>41</v>
      </c>
      <c r="O136" s="88"/>
      <c r="P136" s="226">
        <f>O136*H136</f>
        <v>0</v>
      </c>
      <c r="Q136" s="226">
        <v>0.00088000000000000003</v>
      </c>
      <c r="R136" s="226">
        <f>Q136*H136</f>
        <v>0.020240000000000001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181</v>
      </c>
      <c r="AT136" s="228" t="s">
        <v>178</v>
      </c>
      <c r="AU136" s="228" t="s">
        <v>86</v>
      </c>
      <c r="AY136" s="14" t="s">
        <v>116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84</v>
      </c>
      <c r="BK136" s="229">
        <f>ROUND(I136*H136,2)</f>
        <v>0</v>
      </c>
      <c r="BL136" s="14" t="s">
        <v>123</v>
      </c>
      <c r="BM136" s="228" t="s">
        <v>287</v>
      </c>
    </row>
    <row r="137" s="2" customFormat="1" ht="21.75" customHeight="1">
      <c r="A137" s="35"/>
      <c r="B137" s="36"/>
      <c r="C137" s="230" t="s">
        <v>145</v>
      </c>
      <c r="D137" s="230" t="s">
        <v>178</v>
      </c>
      <c r="E137" s="231" t="s">
        <v>288</v>
      </c>
      <c r="F137" s="232" t="s">
        <v>289</v>
      </c>
      <c r="G137" s="233" t="s">
        <v>131</v>
      </c>
      <c r="H137" s="234">
        <v>30</v>
      </c>
      <c r="I137" s="235"/>
      <c r="J137" s="236">
        <f>ROUND(I137*H137,2)</f>
        <v>0</v>
      </c>
      <c r="K137" s="237"/>
      <c r="L137" s="238"/>
      <c r="M137" s="239" t="s">
        <v>1</v>
      </c>
      <c r="N137" s="240" t="s">
        <v>41</v>
      </c>
      <c r="O137" s="88"/>
      <c r="P137" s="226">
        <f>O137*H137</f>
        <v>0</v>
      </c>
      <c r="Q137" s="226">
        <v>0.0020999999999999999</v>
      </c>
      <c r="R137" s="226">
        <f>Q137*H137</f>
        <v>0.063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181</v>
      </c>
      <c r="AT137" s="228" t="s">
        <v>178</v>
      </c>
      <c r="AU137" s="228" t="s">
        <v>86</v>
      </c>
      <c r="AY137" s="14" t="s">
        <v>116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84</v>
      </c>
      <c r="BK137" s="229">
        <f>ROUND(I137*H137,2)</f>
        <v>0</v>
      </c>
      <c r="BL137" s="14" t="s">
        <v>123</v>
      </c>
      <c r="BM137" s="228" t="s">
        <v>290</v>
      </c>
    </row>
    <row r="138" s="2" customFormat="1" ht="21.75" customHeight="1">
      <c r="A138" s="35"/>
      <c r="B138" s="36"/>
      <c r="C138" s="230" t="s">
        <v>149</v>
      </c>
      <c r="D138" s="230" t="s">
        <v>178</v>
      </c>
      <c r="E138" s="231" t="s">
        <v>291</v>
      </c>
      <c r="F138" s="232" t="s">
        <v>292</v>
      </c>
      <c r="G138" s="233" t="s">
        <v>293</v>
      </c>
      <c r="H138" s="234">
        <v>3</v>
      </c>
      <c r="I138" s="235"/>
      <c r="J138" s="236">
        <f>ROUND(I138*H138,2)</f>
        <v>0</v>
      </c>
      <c r="K138" s="237"/>
      <c r="L138" s="238"/>
      <c r="M138" s="239" t="s">
        <v>1</v>
      </c>
      <c r="N138" s="240" t="s">
        <v>41</v>
      </c>
      <c r="O138" s="88"/>
      <c r="P138" s="226">
        <f>O138*H138</f>
        <v>0</v>
      </c>
      <c r="Q138" s="226">
        <v>0.0032000000000000002</v>
      </c>
      <c r="R138" s="226">
        <f>Q138*H138</f>
        <v>0.0096000000000000009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181</v>
      </c>
      <c r="AT138" s="228" t="s">
        <v>178</v>
      </c>
      <c r="AU138" s="228" t="s">
        <v>86</v>
      </c>
      <c r="AY138" s="14" t="s">
        <v>116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84</v>
      </c>
      <c r="BK138" s="229">
        <f>ROUND(I138*H138,2)</f>
        <v>0</v>
      </c>
      <c r="BL138" s="14" t="s">
        <v>123</v>
      </c>
      <c r="BM138" s="228" t="s">
        <v>294</v>
      </c>
    </row>
    <row r="139" s="2" customFormat="1" ht="21.75" customHeight="1">
      <c r="A139" s="35"/>
      <c r="B139" s="36"/>
      <c r="C139" s="216" t="s">
        <v>153</v>
      </c>
      <c r="D139" s="216" t="s">
        <v>119</v>
      </c>
      <c r="E139" s="217" t="s">
        <v>295</v>
      </c>
      <c r="F139" s="218" t="s">
        <v>296</v>
      </c>
      <c r="G139" s="219" t="s">
        <v>242</v>
      </c>
      <c r="H139" s="220">
        <v>0.13400000000000001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41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123</v>
      </c>
      <c r="AT139" s="228" t="s">
        <v>119</v>
      </c>
      <c r="AU139" s="228" t="s">
        <v>86</v>
      </c>
      <c r="AY139" s="14" t="s">
        <v>116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84</v>
      </c>
      <c r="BK139" s="229">
        <f>ROUND(I139*H139,2)</f>
        <v>0</v>
      </c>
      <c r="BL139" s="14" t="s">
        <v>123</v>
      </c>
      <c r="BM139" s="228" t="s">
        <v>297</v>
      </c>
    </row>
    <row r="140" s="2" customFormat="1" ht="21.75" customHeight="1">
      <c r="A140" s="35"/>
      <c r="B140" s="36"/>
      <c r="C140" s="216" t="s">
        <v>157</v>
      </c>
      <c r="D140" s="216" t="s">
        <v>119</v>
      </c>
      <c r="E140" s="217" t="s">
        <v>298</v>
      </c>
      <c r="F140" s="218" t="s">
        <v>299</v>
      </c>
      <c r="G140" s="219" t="s">
        <v>242</v>
      </c>
      <c r="H140" s="220">
        <v>0.13400000000000001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123</v>
      </c>
      <c r="AT140" s="228" t="s">
        <v>119</v>
      </c>
      <c r="AU140" s="228" t="s">
        <v>86</v>
      </c>
      <c r="AY140" s="14" t="s">
        <v>116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84</v>
      </c>
      <c r="BK140" s="229">
        <f>ROUND(I140*H140,2)</f>
        <v>0</v>
      </c>
      <c r="BL140" s="14" t="s">
        <v>123</v>
      </c>
      <c r="BM140" s="228" t="s">
        <v>300</v>
      </c>
    </row>
    <row r="141" s="12" customFormat="1" ht="22.8" customHeight="1">
      <c r="A141" s="12"/>
      <c r="B141" s="200"/>
      <c r="C141" s="201"/>
      <c r="D141" s="202" t="s">
        <v>75</v>
      </c>
      <c r="E141" s="214" t="s">
        <v>301</v>
      </c>
      <c r="F141" s="214" t="s">
        <v>302</v>
      </c>
      <c r="G141" s="201"/>
      <c r="H141" s="201"/>
      <c r="I141" s="204"/>
      <c r="J141" s="215">
        <f>BK141</f>
        <v>0</v>
      </c>
      <c r="K141" s="201"/>
      <c r="L141" s="206"/>
      <c r="M141" s="207"/>
      <c r="N141" s="208"/>
      <c r="O141" s="208"/>
      <c r="P141" s="209">
        <f>SUM(P142:P149)</f>
        <v>0</v>
      </c>
      <c r="Q141" s="208"/>
      <c r="R141" s="209">
        <f>SUM(R142:R149)</f>
        <v>0.033709999999999997</v>
      </c>
      <c r="S141" s="208"/>
      <c r="T141" s="210">
        <f>SUM(T142:T149)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1" t="s">
        <v>86</v>
      </c>
      <c r="AT141" s="212" t="s">
        <v>75</v>
      </c>
      <c r="AU141" s="212" t="s">
        <v>84</v>
      </c>
      <c r="AY141" s="211" t="s">
        <v>116</v>
      </c>
      <c r="BK141" s="213">
        <f>SUM(BK142:BK149)</f>
        <v>0</v>
      </c>
    </row>
    <row r="142" s="2" customFormat="1" ht="16.5" customHeight="1">
      <c r="A142" s="35"/>
      <c r="B142" s="36"/>
      <c r="C142" s="216" t="s">
        <v>161</v>
      </c>
      <c r="D142" s="216" t="s">
        <v>119</v>
      </c>
      <c r="E142" s="217" t="s">
        <v>303</v>
      </c>
      <c r="F142" s="218" t="s">
        <v>304</v>
      </c>
      <c r="G142" s="219" t="s">
        <v>122</v>
      </c>
      <c r="H142" s="220">
        <v>1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41</v>
      </c>
      <c r="O142" s="88"/>
      <c r="P142" s="226">
        <f>O142*H142</f>
        <v>0</v>
      </c>
      <c r="Q142" s="226">
        <v>0.022200000000000001</v>
      </c>
      <c r="R142" s="226">
        <f>Q142*H142</f>
        <v>0.022200000000000001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123</v>
      </c>
      <c r="AT142" s="228" t="s">
        <v>119</v>
      </c>
      <c r="AU142" s="228" t="s">
        <v>86</v>
      </c>
      <c r="AY142" s="14" t="s">
        <v>116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84</v>
      </c>
      <c r="BK142" s="229">
        <f>ROUND(I142*H142,2)</f>
        <v>0</v>
      </c>
      <c r="BL142" s="14" t="s">
        <v>123</v>
      </c>
      <c r="BM142" s="228" t="s">
        <v>305</v>
      </c>
    </row>
    <row r="143" s="2" customFormat="1" ht="16.5" customHeight="1">
      <c r="A143" s="35"/>
      <c r="B143" s="36"/>
      <c r="C143" s="216" t="s">
        <v>165</v>
      </c>
      <c r="D143" s="216" t="s">
        <v>119</v>
      </c>
      <c r="E143" s="217" t="s">
        <v>306</v>
      </c>
      <c r="F143" s="218" t="s">
        <v>307</v>
      </c>
      <c r="G143" s="219" t="s">
        <v>131</v>
      </c>
      <c r="H143" s="220">
        <v>10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41</v>
      </c>
      <c r="O143" s="88"/>
      <c r="P143" s="226">
        <f>O143*H143</f>
        <v>0</v>
      </c>
      <c r="Q143" s="226">
        <v>0.00071000000000000002</v>
      </c>
      <c r="R143" s="226">
        <f>Q143*H143</f>
        <v>0.0071000000000000004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123</v>
      </c>
      <c r="AT143" s="228" t="s">
        <v>119</v>
      </c>
      <c r="AU143" s="228" t="s">
        <v>86</v>
      </c>
      <c r="AY143" s="14" t="s">
        <v>116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84</v>
      </c>
      <c r="BK143" s="229">
        <f>ROUND(I143*H143,2)</f>
        <v>0</v>
      </c>
      <c r="BL143" s="14" t="s">
        <v>123</v>
      </c>
      <c r="BM143" s="228" t="s">
        <v>308</v>
      </c>
    </row>
    <row r="144" s="2" customFormat="1" ht="21.75" customHeight="1">
      <c r="A144" s="35"/>
      <c r="B144" s="36"/>
      <c r="C144" s="216" t="s">
        <v>169</v>
      </c>
      <c r="D144" s="216" t="s">
        <v>119</v>
      </c>
      <c r="E144" s="217" t="s">
        <v>309</v>
      </c>
      <c r="F144" s="218" t="s">
        <v>310</v>
      </c>
      <c r="G144" s="219" t="s">
        <v>131</v>
      </c>
      <c r="H144" s="220">
        <v>1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41</v>
      </c>
      <c r="O144" s="88"/>
      <c r="P144" s="226">
        <f>O144*H144</f>
        <v>0</v>
      </c>
      <c r="Q144" s="226">
        <v>0.00114</v>
      </c>
      <c r="R144" s="226">
        <f>Q144*H144</f>
        <v>0.00114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123</v>
      </c>
      <c r="AT144" s="228" t="s">
        <v>119</v>
      </c>
      <c r="AU144" s="228" t="s">
        <v>86</v>
      </c>
      <c r="AY144" s="14" t="s">
        <v>116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84</v>
      </c>
      <c r="BK144" s="229">
        <f>ROUND(I144*H144,2)</f>
        <v>0</v>
      </c>
      <c r="BL144" s="14" t="s">
        <v>123</v>
      </c>
      <c r="BM144" s="228" t="s">
        <v>311</v>
      </c>
    </row>
    <row r="145" s="2" customFormat="1" ht="16.5" customHeight="1">
      <c r="A145" s="35"/>
      <c r="B145" s="36"/>
      <c r="C145" s="216" t="s">
        <v>174</v>
      </c>
      <c r="D145" s="216" t="s">
        <v>119</v>
      </c>
      <c r="E145" s="217" t="s">
        <v>312</v>
      </c>
      <c r="F145" s="218" t="s">
        <v>313</v>
      </c>
      <c r="G145" s="219" t="s">
        <v>122</v>
      </c>
      <c r="H145" s="220">
        <v>10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41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123</v>
      </c>
      <c r="AT145" s="228" t="s">
        <v>119</v>
      </c>
      <c r="AU145" s="228" t="s">
        <v>86</v>
      </c>
      <c r="AY145" s="14" t="s">
        <v>116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84</v>
      </c>
      <c r="BK145" s="229">
        <f>ROUND(I145*H145,2)</f>
        <v>0</v>
      </c>
      <c r="BL145" s="14" t="s">
        <v>123</v>
      </c>
      <c r="BM145" s="228" t="s">
        <v>314</v>
      </c>
    </row>
    <row r="146" s="2" customFormat="1" ht="21.75" customHeight="1">
      <c r="A146" s="35"/>
      <c r="B146" s="36"/>
      <c r="C146" s="216" t="s">
        <v>8</v>
      </c>
      <c r="D146" s="216" t="s">
        <v>119</v>
      </c>
      <c r="E146" s="217" t="s">
        <v>315</v>
      </c>
      <c r="F146" s="218" t="s">
        <v>316</v>
      </c>
      <c r="G146" s="219" t="s">
        <v>122</v>
      </c>
      <c r="H146" s="220">
        <v>1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41</v>
      </c>
      <c r="O146" s="88"/>
      <c r="P146" s="226">
        <f>O146*H146</f>
        <v>0</v>
      </c>
      <c r="Q146" s="226">
        <v>0.0032699999999999999</v>
      </c>
      <c r="R146" s="226">
        <f>Q146*H146</f>
        <v>0.0032699999999999999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123</v>
      </c>
      <c r="AT146" s="228" t="s">
        <v>119</v>
      </c>
      <c r="AU146" s="228" t="s">
        <v>86</v>
      </c>
      <c r="AY146" s="14" t="s">
        <v>116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84</v>
      </c>
      <c r="BK146" s="229">
        <f>ROUND(I146*H146,2)</f>
        <v>0</v>
      </c>
      <c r="BL146" s="14" t="s">
        <v>123</v>
      </c>
      <c r="BM146" s="228" t="s">
        <v>317</v>
      </c>
    </row>
    <row r="147" s="2" customFormat="1" ht="21.75" customHeight="1">
      <c r="A147" s="35"/>
      <c r="B147" s="36"/>
      <c r="C147" s="216" t="s">
        <v>123</v>
      </c>
      <c r="D147" s="216" t="s">
        <v>119</v>
      </c>
      <c r="E147" s="217" t="s">
        <v>318</v>
      </c>
      <c r="F147" s="218" t="s">
        <v>319</v>
      </c>
      <c r="G147" s="219" t="s">
        <v>131</v>
      </c>
      <c r="H147" s="220">
        <v>12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41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123</v>
      </c>
      <c r="AT147" s="228" t="s">
        <v>119</v>
      </c>
      <c r="AU147" s="228" t="s">
        <v>86</v>
      </c>
      <c r="AY147" s="14" t="s">
        <v>116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84</v>
      </c>
      <c r="BK147" s="229">
        <f>ROUND(I147*H147,2)</f>
        <v>0</v>
      </c>
      <c r="BL147" s="14" t="s">
        <v>123</v>
      </c>
      <c r="BM147" s="228" t="s">
        <v>320</v>
      </c>
    </row>
    <row r="148" s="2" customFormat="1" ht="21.75" customHeight="1">
      <c r="A148" s="35"/>
      <c r="B148" s="36"/>
      <c r="C148" s="216" t="s">
        <v>186</v>
      </c>
      <c r="D148" s="216" t="s">
        <v>119</v>
      </c>
      <c r="E148" s="217" t="s">
        <v>321</v>
      </c>
      <c r="F148" s="218" t="s">
        <v>322</v>
      </c>
      <c r="G148" s="219" t="s">
        <v>242</v>
      </c>
      <c r="H148" s="220">
        <v>0.034000000000000002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41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123</v>
      </c>
      <c r="AT148" s="228" t="s">
        <v>119</v>
      </c>
      <c r="AU148" s="228" t="s">
        <v>86</v>
      </c>
      <c r="AY148" s="14" t="s">
        <v>116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84</v>
      </c>
      <c r="BK148" s="229">
        <f>ROUND(I148*H148,2)</f>
        <v>0</v>
      </c>
      <c r="BL148" s="14" t="s">
        <v>123</v>
      </c>
      <c r="BM148" s="228" t="s">
        <v>323</v>
      </c>
    </row>
    <row r="149" s="2" customFormat="1" ht="21.75" customHeight="1">
      <c r="A149" s="35"/>
      <c r="B149" s="36"/>
      <c r="C149" s="216" t="s">
        <v>190</v>
      </c>
      <c r="D149" s="216" t="s">
        <v>119</v>
      </c>
      <c r="E149" s="217" t="s">
        <v>324</v>
      </c>
      <c r="F149" s="218" t="s">
        <v>325</v>
      </c>
      <c r="G149" s="219" t="s">
        <v>242</v>
      </c>
      <c r="H149" s="220">
        <v>0.034000000000000002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41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123</v>
      </c>
      <c r="AT149" s="228" t="s">
        <v>119</v>
      </c>
      <c r="AU149" s="228" t="s">
        <v>86</v>
      </c>
      <c r="AY149" s="14" t="s">
        <v>116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84</v>
      </c>
      <c r="BK149" s="229">
        <f>ROUND(I149*H149,2)</f>
        <v>0</v>
      </c>
      <c r="BL149" s="14" t="s">
        <v>123</v>
      </c>
      <c r="BM149" s="228" t="s">
        <v>326</v>
      </c>
    </row>
    <row r="150" s="12" customFormat="1" ht="22.8" customHeight="1">
      <c r="A150" s="12"/>
      <c r="B150" s="200"/>
      <c r="C150" s="201"/>
      <c r="D150" s="202" t="s">
        <v>75</v>
      </c>
      <c r="E150" s="214" t="s">
        <v>327</v>
      </c>
      <c r="F150" s="214" t="s">
        <v>328</v>
      </c>
      <c r="G150" s="201"/>
      <c r="H150" s="201"/>
      <c r="I150" s="204"/>
      <c r="J150" s="215">
        <f>BK150</f>
        <v>0</v>
      </c>
      <c r="K150" s="201"/>
      <c r="L150" s="206"/>
      <c r="M150" s="207"/>
      <c r="N150" s="208"/>
      <c r="O150" s="208"/>
      <c r="P150" s="209">
        <f>SUM(P151:P180)</f>
        <v>0</v>
      </c>
      <c r="Q150" s="208"/>
      <c r="R150" s="209">
        <f>SUM(R151:R180)</f>
        <v>0.32762000000000013</v>
      </c>
      <c r="S150" s="208"/>
      <c r="T150" s="210">
        <f>SUM(T151:T180)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1" t="s">
        <v>86</v>
      </c>
      <c r="AT150" s="212" t="s">
        <v>75</v>
      </c>
      <c r="AU150" s="212" t="s">
        <v>84</v>
      </c>
      <c r="AY150" s="211" t="s">
        <v>116</v>
      </c>
      <c r="BK150" s="213">
        <f>SUM(BK151:BK180)</f>
        <v>0</v>
      </c>
    </row>
    <row r="151" s="2" customFormat="1" ht="21.75" customHeight="1">
      <c r="A151" s="35"/>
      <c r="B151" s="36"/>
      <c r="C151" s="216" t="s">
        <v>194</v>
      </c>
      <c r="D151" s="216" t="s">
        <v>119</v>
      </c>
      <c r="E151" s="217" t="s">
        <v>329</v>
      </c>
      <c r="F151" s="218" t="s">
        <v>330</v>
      </c>
      <c r="G151" s="219" t="s">
        <v>131</v>
      </c>
      <c r="H151" s="220">
        <v>8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41</v>
      </c>
      <c r="O151" s="88"/>
      <c r="P151" s="226">
        <f>O151*H151</f>
        <v>0</v>
      </c>
      <c r="Q151" s="226">
        <v>0.0064000000000000003</v>
      </c>
      <c r="R151" s="226">
        <f>Q151*H151</f>
        <v>0.051200000000000002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123</v>
      </c>
      <c r="AT151" s="228" t="s">
        <v>119</v>
      </c>
      <c r="AU151" s="228" t="s">
        <v>86</v>
      </c>
      <c r="AY151" s="14" t="s">
        <v>116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84</v>
      </c>
      <c r="BK151" s="229">
        <f>ROUND(I151*H151,2)</f>
        <v>0</v>
      </c>
      <c r="BL151" s="14" t="s">
        <v>123</v>
      </c>
      <c r="BM151" s="228" t="s">
        <v>331</v>
      </c>
    </row>
    <row r="152" s="2" customFormat="1" ht="21.75" customHeight="1">
      <c r="A152" s="35"/>
      <c r="B152" s="36"/>
      <c r="C152" s="216" t="s">
        <v>198</v>
      </c>
      <c r="D152" s="216" t="s">
        <v>119</v>
      </c>
      <c r="E152" s="217" t="s">
        <v>332</v>
      </c>
      <c r="F152" s="218" t="s">
        <v>333</v>
      </c>
      <c r="G152" s="219" t="s">
        <v>131</v>
      </c>
      <c r="H152" s="220">
        <v>6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41</v>
      </c>
      <c r="O152" s="88"/>
      <c r="P152" s="226">
        <f>O152*H152</f>
        <v>0</v>
      </c>
      <c r="Q152" s="226">
        <v>0.0012600000000000001</v>
      </c>
      <c r="R152" s="226">
        <f>Q152*H152</f>
        <v>0.0075600000000000007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123</v>
      </c>
      <c r="AT152" s="228" t="s">
        <v>119</v>
      </c>
      <c r="AU152" s="228" t="s">
        <v>86</v>
      </c>
      <c r="AY152" s="14" t="s">
        <v>116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84</v>
      </c>
      <c r="BK152" s="229">
        <f>ROUND(I152*H152,2)</f>
        <v>0</v>
      </c>
      <c r="BL152" s="14" t="s">
        <v>123</v>
      </c>
      <c r="BM152" s="228" t="s">
        <v>334</v>
      </c>
    </row>
    <row r="153" s="2" customFormat="1" ht="21.75" customHeight="1">
      <c r="A153" s="35"/>
      <c r="B153" s="36"/>
      <c r="C153" s="216" t="s">
        <v>7</v>
      </c>
      <c r="D153" s="216" t="s">
        <v>119</v>
      </c>
      <c r="E153" s="217" t="s">
        <v>335</v>
      </c>
      <c r="F153" s="218" t="s">
        <v>336</v>
      </c>
      <c r="G153" s="219" t="s">
        <v>131</v>
      </c>
      <c r="H153" s="220">
        <v>12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41</v>
      </c>
      <c r="O153" s="88"/>
      <c r="P153" s="226">
        <f>O153*H153</f>
        <v>0</v>
      </c>
      <c r="Q153" s="226">
        <v>0.0037299999999999998</v>
      </c>
      <c r="R153" s="226">
        <f>Q153*H153</f>
        <v>0.044759999999999994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123</v>
      </c>
      <c r="AT153" s="228" t="s">
        <v>119</v>
      </c>
      <c r="AU153" s="228" t="s">
        <v>86</v>
      </c>
      <c r="AY153" s="14" t="s">
        <v>116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84</v>
      </c>
      <c r="BK153" s="229">
        <f>ROUND(I153*H153,2)</f>
        <v>0</v>
      </c>
      <c r="BL153" s="14" t="s">
        <v>123</v>
      </c>
      <c r="BM153" s="228" t="s">
        <v>337</v>
      </c>
    </row>
    <row r="154" s="2" customFormat="1" ht="21.75" customHeight="1">
      <c r="A154" s="35"/>
      <c r="B154" s="36"/>
      <c r="C154" s="216" t="s">
        <v>205</v>
      </c>
      <c r="D154" s="216" t="s">
        <v>119</v>
      </c>
      <c r="E154" s="217" t="s">
        <v>338</v>
      </c>
      <c r="F154" s="218" t="s">
        <v>339</v>
      </c>
      <c r="G154" s="219" t="s">
        <v>131</v>
      </c>
      <c r="H154" s="220">
        <v>12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41</v>
      </c>
      <c r="O154" s="88"/>
      <c r="P154" s="226">
        <f>O154*H154</f>
        <v>0</v>
      </c>
      <c r="Q154" s="226">
        <v>0.014840000000000001</v>
      </c>
      <c r="R154" s="226">
        <f>Q154*H154</f>
        <v>0.17808000000000002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123</v>
      </c>
      <c r="AT154" s="228" t="s">
        <v>119</v>
      </c>
      <c r="AU154" s="228" t="s">
        <v>86</v>
      </c>
      <c r="AY154" s="14" t="s">
        <v>116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84</v>
      </c>
      <c r="BK154" s="229">
        <f>ROUND(I154*H154,2)</f>
        <v>0</v>
      </c>
      <c r="BL154" s="14" t="s">
        <v>123</v>
      </c>
      <c r="BM154" s="228" t="s">
        <v>340</v>
      </c>
    </row>
    <row r="155" s="2" customFormat="1" ht="33" customHeight="1">
      <c r="A155" s="35"/>
      <c r="B155" s="36"/>
      <c r="C155" s="216" t="s">
        <v>209</v>
      </c>
      <c r="D155" s="216" t="s">
        <v>119</v>
      </c>
      <c r="E155" s="217" t="s">
        <v>341</v>
      </c>
      <c r="F155" s="218" t="s">
        <v>342</v>
      </c>
      <c r="G155" s="219" t="s">
        <v>131</v>
      </c>
      <c r="H155" s="220">
        <v>13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41</v>
      </c>
      <c r="O155" s="88"/>
      <c r="P155" s="226">
        <f>O155*H155</f>
        <v>0</v>
      </c>
      <c r="Q155" s="226">
        <v>0.00012</v>
      </c>
      <c r="R155" s="226">
        <f>Q155*H155</f>
        <v>0.00156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123</v>
      </c>
      <c r="AT155" s="228" t="s">
        <v>119</v>
      </c>
      <c r="AU155" s="228" t="s">
        <v>86</v>
      </c>
      <c r="AY155" s="14" t="s">
        <v>116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84</v>
      </c>
      <c r="BK155" s="229">
        <f>ROUND(I155*H155,2)</f>
        <v>0</v>
      </c>
      <c r="BL155" s="14" t="s">
        <v>123</v>
      </c>
      <c r="BM155" s="228" t="s">
        <v>343</v>
      </c>
    </row>
    <row r="156" s="2" customFormat="1" ht="21.75" customHeight="1">
      <c r="A156" s="35"/>
      <c r="B156" s="36"/>
      <c r="C156" s="216" t="s">
        <v>213</v>
      </c>
      <c r="D156" s="216" t="s">
        <v>119</v>
      </c>
      <c r="E156" s="217" t="s">
        <v>344</v>
      </c>
      <c r="F156" s="218" t="s">
        <v>345</v>
      </c>
      <c r="G156" s="219" t="s">
        <v>122</v>
      </c>
      <c r="H156" s="220">
        <v>6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41</v>
      </c>
      <c r="O156" s="88"/>
      <c r="P156" s="226">
        <f>O156*H156</f>
        <v>0</v>
      </c>
      <c r="Q156" s="226">
        <v>0.00022000000000000001</v>
      </c>
      <c r="R156" s="226">
        <f>Q156*H156</f>
        <v>0.00132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123</v>
      </c>
      <c r="AT156" s="228" t="s">
        <v>119</v>
      </c>
      <c r="AU156" s="228" t="s">
        <v>86</v>
      </c>
      <c r="AY156" s="14" t="s">
        <v>116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84</v>
      </c>
      <c r="BK156" s="229">
        <f>ROUND(I156*H156,2)</f>
        <v>0</v>
      </c>
      <c r="BL156" s="14" t="s">
        <v>123</v>
      </c>
      <c r="BM156" s="228" t="s">
        <v>346</v>
      </c>
    </row>
    <row r="157" s="2" customFormat="1" ht="21.75" customHeight="1">
      <c r="A157" s="35"/>
      <c r="B157" s="36"/>
      <c r="C157" s="216" t="s">
        <v>217</v>
      </c>
      <c r="D157" s="216" t="s">
        <v>119</v>
      </c>
      <c r="E157" s="217" t="s">
        <v>347</v>
      </c>
      <c r="F157" s="218" t="s">
        <v>348</v>
      </c>
      <c r="G157" s="219" t="s">
        <v>122</v>
      </c>
      <c r="H157" s="220">
        <v>10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41</v>
      </c>
      <c r="O157" s="88"/>
      <c r="P157" s="226">
        <f>O157*H157</f>
        <v>0</v>
      </c>
      <c r="Q157" s="226">
        <v>0.00022000000000000001</v>
      </c>
      <c r="R157" s="226">
        <f>Q157*H157</f>
        <v>0.0022000000000000001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123</v>
      </c>
      <c r="AT157" s="228" t="s">
        <v>119</v>
      </c>
      <c r="AU157" s="228" t="s">
        <v>86</v>
      </c>
      <c r="AY157" s="14" t="s">
        <v>116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84</v>
      </c>
      <c r="BK157" s="229">
        <f>ROUND(I157*H157,2)</f>
        <v>0</v>
      </c>
      <c r="BL157" s="14" t="s">
        <v>123</v>
      </c>
      <c r="BM157" s="228" t="s">
        <v>349</v>
      </c>
    </row>
    <row r="158" s="2" customFormat="1" ht="21.75" customHeight="1">
      <c r="A158" s="35"/>
      <c r="B158" s="36"/>
      <c r="C158" s="216" t="s">
        <v>223</v>
      </c>
      <c r="D158" s="216" t="s">
        <v>119</v>
      </c>
      <c r="E158" s="217" t="s">
        <v>350</v>
      </c>
      <c r="F158" s="218" t="s">
        <v>351</v>
      </c>
      <c r="G158" s="219" t="s">
        <v>122</v>
      </c>
      <c r="H158" s="220">
        <v>2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41</v>
      </c>
      <c r="O158" s="88"/>
      <c r="P158" s="226">
        <f>O158*H158</f>
        <v>0</v>
      </c>
      <c r="Q158" s="226">
        <v>0.00098999999999999999</v>
      </c>
      <c r="R158" s="226">
        <f>Q158*H158</f>
        <v>0.00198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123</v>
      </c>
      <c r="AT158" s="228" t="s">
        <v>119</v>
      </c>
      <c r="AU158" s="228" t="s">
        <v>86</v>
      </c>
      <c r="AY158" s="14" t="s">
        <v>116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84</v>
      </c>
      <c r="BK158" s="229">
        <f>ROUND(I158*H158,2)</f>
        <v>0</v>
      </c>
      <c r="BL158" s="14" t="s">
        <v>123</v>
      </c>
      <c r="BM158" s="228" t="s">
        <v>352</v>
      </c>
    </row>
    <row r="159" s="2" customFormat="1" ht="21.75" customHeight="1">
      <c r="A159" s="35"/>
      <c r="B159" s="36"/>
      <c r="C159" s="216" t="s">
        <v>227</v>
      </c>
      <c r="D159" s="216" t="s">
        <v>119</v>
      </c>
      <c r="E159" s="217" t="s">
        <v>353</v>
      </c>
      <c r="F159" s="218" t="s">
        <v>354</v>
      </c>
      <c r="G159" s="219" t="s">
        <v>122</v>
      </c>
      <c r="H159" s="220">
        <v>1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41</v>
      </c>
      <c r="O159" s="88"/>
      <c r="P159" s="226">
        <f>O159*H159</f>
        <v>0</v>
      </c>
      <c r="Q159" s="226">
        <v>0.00017000000000000001</v>
      </c>
      <c r="R159" s="226">
        <f>Q159*H159</f>
        <v>0.00017000000000000001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123</v>
      </c>
      <c r="AT159" s="228" t="s">
        <v>119</v>
      </c>
      <c r="AU159" s="228" t="s">
        <v>86</v>
      </c>
      <c r="AY159" s="14" t="s">
        <v>116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84</v>
      </c>
      <c r="BK159" s="229">
        <f>ROUND(I159*H159,2)</f>
        <v>0</v>
      </c>
      <c r="BL159" s="14" t="s">
        <v>123</v>
      </c>
      <c r="BM159" s="228" t="s">
        <v>355</v>
      </c>
    </row>
    <row r="160" s="2" customFormat="1" ht="21.75" customHeight="1">
      <c r="A160" s="35"/>
      <c r="B160" s="36"/>
      <c r="C160" s="216" t="s">
        <v>231</v>
      </c>
      <c r="D160" s="216" t="s">
        <v>119</v>
      </c>
      <c r="E160" s="217" t="s">
        <v>356</v>
      </c>
      <c r="F160" s="218" t="s">
        <v>357</v>
      </c>
      <c r="G160" s="219" t="s">
        <v>122</v>
      </c>
      <c r="H160" s="220">
        <v>2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41</v>
      </c>
      <c r="O160" s="88"/>
      <c r="P160" s="226">
        <f>O160*H160</f>
        <v>0</v>
      </c>
      <c r="Q160" s="226">
        <v>0.00036000000000000002</v>
      </c>
      <c r="R160" s="226">
        <f>Q160*H160</f>
        <v>0.00072000000000000005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123</v>
      </c>
      <c r="AT160" s="228" t="s">
        <v>119</v>
      </c>
      <c r="AU160" s="228" t="s">
        <v>86</v>
      </c>
      <c r="AY160" s="14" t="s">
        <v>116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84</v>
      </c>
      <c r="BK160" s="229">
        <f>ROUND(I160*H160,2)</f>
        <v>0</v>
      </c>
      <c r="BL160" s="14" t="s">
        <v>123</v>
      </c>
      <c r="BM160" s="228" t="s">
        <v>358</v>
      </c>
    </row>
    <row r="161" s="2" customFormat="1" ht="21.75" customHeight="1">
      <c r="A161" s="35"/>
      <c r="B161" s="36"/>
      <c r="C161" s="216" t="s">
        <v>235</v>
      </c>
      <c r="D161" s="216" t="s">
        <v>119</v>
      </c>
      <c r="E161" s="217" t="s">
        <v>359</v>
      </c>
      <c r="F161" s="218" t="s">
        <v>360</v>
      </c>
      <c r="G161" s="219" t="s">
        <v>122</v>
      </c>
      <c r="H161" s="220">
        <v>1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41</v>
      </c>
      <c r="O161" s="88"/>
      <c r="P161" s="226">
        <f>O161*H161</f>
        <v>0</v>
      </c>
      <c r="Q161" s="226">
        <v>0.00076000000000000004</v>
      </c>
      <c r="R161" s="226">
        <f>Q161*H161</f>
        <v>0.00076000000000000004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123</v>
      </c>
      <c r="AT161" s="228" t="s">
        <v>119</v>
      </c>
      <c r="AU161" s="228" t="s">
        <v>86</v>
      </c>
      <c r="AY161" s="14" t="s">
        <v>116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84</v>
      </c>
      <c r="BK161" s="229">
        <f>ROUND(I161*H161,2)</f>
        <v>0</v>
      </c>
      <c r="BL161" s="14" t="s">
        <v>123</v>
      </c>
      <c r="BM161" s="228" t="s">
        <v>361</v>
      </c>
    </row>
    <row r="162" s="2" customFormat="1" ht="16.5" customHeight="1">
      <c r="A162" s="35"/>
      <c r="B162" s="36"/>
      <c r="C162" s="216" t="s">
        <v>239</v>
      </c>
      <c r="D162" s="216" t="s">
        <v>119</v>
      </c>
      <c r="E162" s="217" t="s">
        <v>362</v>
      </c>
      <c r="F162" s="218" t="s">
        <v>363</v>
      </c>
      <c r="G162" s="219" t="s">
        <v>122</v>
      </c>
      <c r="H162" s="220">
        <v>2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41</v>
      </c>
      <c r="O162" s="88"/>
      <c r="P162" s="226">
        <f>O162*H162</f>
        <v>0</v>
      </c>
      <c r="Q162" s="226">
        <v>0.00076999999999999996</v>
      </c>
      <c r="R162" s="226">
        <f>Q162*H162</f>
        <v>0.0015399999999999999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123</v>
      </c>
      <c r="AT162" s="228" t="s">
        <v>119</v>
      </c>
      <c r="AU162" s="228" t="s">
        <v>86</v>
      </c>
      <c r="AY162" s="14" t="s">
        <v>116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84</v>
      </c>
      <c r="BK162" s="229">
        <f>ROUND(I162*H162,2)</f>
        <v>0</v>
      </c>
      <c r="BL162" s="14" t="s">
        <v>123</v>
      </c>
      <c r="BM162" s="228" t="s">
        <v>364</v>
      </c>
    </row>
    <row r="163" s="2" customFormat="1" ht="21.75" customHeight="1">
      <c r="A163" s="35"/>
      <c r="B163" s="36"/>
      <c r="C163" s="216" t="s">
        <v>244</v>
      </c>
      <c r="D163" s="216" t="s">
        <v>119</v>
      </c>
      <c r="E163" s="217" t="s">
        <v>365</v>
      </c>
      <c r="F163" s="218" t="s">
        <v>366</v>
      </c>
      <c r="G163" s="219" t="s">
        <v>122</v>
      </c>
      <c r="H163" s="220">
        <v>3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41</v>
      </c>
      <c r="O163" s="88"/>
      <c r="P163" s="226">
        <f>O163*H163</f>
        <v>0</v>
      </c>
      <c r="Q163" s="226">
        <v>0.00021000000000000001</v>
      </c>
      <c r="R163" s="226">
        <f>Q163*H163</f>
        <v>0.00063000000000000003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123</v>
      </c>
      <c r="AT163" s="228" t="s">
        <v>119</v>
      </c>
      <c r="AU163" s="228" t="s">
        <v>86</v>
      </c>
      <c r="AY163" s="14" t="s">
        <v>116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84</v>
      </c>
      <c r="BK163" s="229">
        <f>ROUND(I163*H163,2)</f>
        <v>0</v>
      </c>
      <c r="BL163" s="14" t="s">
        <v>123</v>
      </c>
      <c r="BM163" s="228" t="s">
        <v>367</v>
      </c>
    </row>
    <row r="164" s="2" customFormat="1" ht="21.75" customHeight="1">
      <c r="A164" s="35"/>
      <c r="B164" s="36"/>
      <c r="C164" s="216" t="s">
        <v>181</v>
      </c>
      <c r="D164" s="216" t="s">
        <v>119</v>
      </c>
      <c r="E164" s="217" t="s">
        <v>368</v>
      </c>
      <c r="F164" s="218" t="s">
        <v>369</v>
      </c>
      <c r="G164" s="219" t="s">
        <v>122</v>
      </c>
      <c r="H164" s="220">
        <v>6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41</v>
      </c>
      <c r="O164" s="88"/>
      <c r="P164" s="226">
        <f>O164*H164</f>
        <v>0</v>
      </c>
      <c r="Q164" s="226">
        <v>0.00034000000000000002</v>
      </c>
      <c r="R164" s="226">
        <f>Q164*H164</f>
        <v>0.0020400000000000001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123</v>
      </c>
      <c r="AT164" s="228" t="s">
        <v>119</v>
      </c>
      <c r="AU164" s="228" t="s">
        <v>86</v>
      </c>
      <c r="AY164" s="14" t="s">
        <v>116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84</v>
      </c>
      <c r="BK164" s="229">
        <f>ROUND(I164*H164,2)</f>
        <v>0</v>
      </c>
      <c r="BL164" s="14" t="s">
        <v>123</v>
      </c>
      <c r="BM164" s="228" t="s">
        <v>370</v>
      </c>
    </row>
    <row r="165" s="2" customFormat="1" ht="21.75" customHeight="1">
      <c r="A165" s="35"/>
      <c r="B165" s="36"/>
      <c r="C165" s="216" t="s">
        <v>253</v>
      </c>
      <c r="D165" s="216" t="s">
        <v>119</v>
      </c>
      <c r="E165" s="217" t="s">
        <v>371</v>
      </c>
      <c r="F165" s="218" t="s">
        <v>372</v>
      </c>
      <c r="G165" s="219" t="s">
        <v>122</v>
      </c>
      <c r="H165" s="220">
        <v>7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41</v>
      </c>
      <c r="O165" s="88"/>
      <c r="P165" s="226">
        <f>O165*H165</f>
        <v>0</v>
      </c>
      <c r="Q165" s="226">
        <v>0.00069999999999999999</v>
      </c>
      <c r="R165" s="226">
        <f>Q165*H165</f>
        <v>0.0048999999999999998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123</v>
      </c>
      <c r="AT165" s="228" t="s">
        <v>119</v>
      </c>
      <c r="AU165" s="228" t="s">
        <v>86</v>
      </c>
      <c r="AY165" s="14" t="s">
        <v>116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84</v>
      </c>
      <c r="BK165" s="229">
        <f>ROUND(I165*H165,2)</f>
        <v>0</v>
      </c>
      <c r="BL165" s="14" t="s">
        <v>123</v>
      </c>
      <c r="BM165" s="228" t="s">
        <v>373</v>
      </c>
    </row>
    <row r="166" s="2" customFormat="1" ht="21.75" customHeight="1">
      <c r="A166" s="35"/>
      <c r="B166" s="36"/>
      <c r="C166" s="216" t="s">
        <v>374</v>
      </c>
      <c r="D166" s="216" t="s">
        <v>119</v>
      </c>
      <c r="E166" s="217" t="s">
        <v>375</v>
      </c>
      <c r="F166" s="218" t="s">
        <v>376</v>
      </c>
      <c r="G166" s="219" t="s">
        <v>122</v>
      </c>
      <c r="H166" s="220">
        <v>3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41</v>
      </c>
      <c r="O166" s="88"/>
      <c r="P166" s="226">
        <f>O166*H166</f>
        <v>0</v>
      </c>
      <c r="Q166" s="226">
        <v>0.0016800000000000001</v>
      </c>
      <c r="R166" s="226">
        <f>Q166*H166</f>
        <v>0.0050400000000000002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123</v>
      </c>
      <c r="AT166" s="228" t="s">
        <v>119</v>
      </c>
      <c r="AU166" s="228" t="s">
        <v>86</v>
      </c>
      <c r="AY166" s="14" t="s">
        <v>116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84</v>
      </c>
      <c r="BK166" s="229">
        <f>ROUND(I166*H166,2)</f>
        <v>0</v>
      </c>
      <c r="BL166" s="14" t="s">
        <v>123</v>
      </c>
      <c r="BM166" s="228" t="s">
        <v>377</v>
      </c>
    </row>
    <row r="167" s="2" customFormat="1" ht="21.75" customHeight="1">
      <c r="A167" s="35"/>
      <c r="B167" s="36"/>
      <c r="C167" s="216" t="s">
        <v>378</v>
      </c>
      <c r="D167" s="216" t="s">
        <v>119</v>
      </c>
      <c r="E167" s="217" t="s">
        <v>379</v>
      </c>
      <c r="F167" s="218" t="s">
        <v>380</v>
      </c>
      <c r="G167" s="219" t="s">
        <v>122</v>
      </c>
      <c r="H167" s="220">
        <v>2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41</v>
      </c>
      <c r="O167" s="88"/>
      <c r="P167" s="226">
        <f>O167*H167</f>
        <v>0</v>
      </c>
      <c r="Q167" s="226">
        <v>0.00031</v>
      </c>
      <c r="R167" s="226">
        <f>Q167*H167</f>
        <v>0.00062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123</v>
      </c>
      <c r="AT167" s="228" t="s">
        <v>119</v>
      </c>
      <c r="AU167" s="228" t="s">
        <v>86</v>
      </c>
      <c r="AY167" s="14" t="s">
        <v>116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84</v>
      </c>
      <c r="BK167" s="229">
        <f>ROUND(I167*H167,2)</f>
        <v>0</v>
      </c>
      <c r="BL167" s="14" t="s">
        <v>123</v>
      </c>
      <c r="BM167" s="228" t="s">
        <v>381</v>
      </c>
    </row>
    <row r="168" s="2" customFormat="1" ht="21.75" customHeight="1">
      <c r="A168" s="35"/>
      <c r="B168" s="36"/>
      <c r="C168" s="216" t="s">
        <v>382</v>
      </c>
      <c r="D168" s="216" t="s">
        <v>119</v>
      </c>
      <c r="E168" s="217" t="s">
        <v>383</v>
      </c>
      <c r="F168" s="218" t="s">
        <v>384</v>
      </c>
      <c r="G168" s="219" t="s">
        <v>122</v>
      </c>
      <c r="H168" s="220">
        <v>2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41</v>
      </c>
      <c r="O168" s="88"/>
      <c r="P168" s="226">
        <f>O168*H168</f>
        <v>0</v>
      </c>
      <c r="Q168" s="226">
        <v>0.0014400000000000001</v>
      </c>
      <c r="R168" s="226">
        <f>Q168*H168</f>
        <v>0.0028800000000000002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123</v>
      </c>
      <c r="AT168" s="228" t="s">
        <v>119</v>
      </c>
      <c r="AU168" s="228" t="s">
        <v>86</v>
      </c>
      <c r="AY168" s="14" t="s">
        <v>116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84</v>
      </c>
      <c r="BK168" s="229">
        <f>ROUND(I168*H168,2)</f>
        <v>0</v>
      </c>
      <c r="BL168" s="14" t="s">
        <v>123</v>
      </c>
      <c r="BM168" s="228" t="s">
        <v>385</v>
      </c>
    </row>
    <row r="169" s="2" customFormat="1" ht="33" customHeight="1">
      <c r="A169" s="35"/>
      <c r="B169" s="36"/>
      <c r="C169" s="216" t="s">
        <v>386</v>
      </c>
      <c r="D169" s="216" t="s">
        <v>119</v>
      </c>
      <c r="E169" s="217" t="s">
        <v>387</v>
      </c>
      <c r="F169" s="218" t="s">
        <v>388</v>
      </c>
      <c r="G169" s="219" t="s">
        <v>122</v>
      </c>
      <c r="H169" s="220">
        <v>1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41</v>
      </c>
      <c r="O169" s="88"/>
      <c r="P169" s="226">
        <f>O169*H169</f>
        <v>0</v>
      </c>
      <c r="Q169" s="226">
        <v>0.0065599999999999999</v>
      </c>
      <c r="R169" s="226">
        <f>Q169*H169</f>
        <v>0.0065599999999999999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123</v>
      </c>
      <c r="AT169" s="228" t="s">
        <v>119</v>
      </c>
      <c r="AU169" s="228" t="s">
        <v>86</v>
      </c>
      <c r="AY169" s="14" t="s">
        <v>116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84</v>
      </c>
      <c r="BK169" s="229">
        <f>ROUND(I169*H169,2)</f>
        <v>0</v>
      </c>
      <c r="BL169" s="14" t="s">
        <v>123</v>
      </c>
      <c r="BM169" s="228" t="s">
        <v>389</v>
      </c>
    </row>
    <row r="170" s="2" customFormat="1" ht="21.75" customHeight="1">
      <c r="A170" s="35"/>
      <c r="B170" s="36"/>
      <c r="C170" s="216" t="s">
        <v>390</v>
      </c>
      <c r="D170" s="216" t="s">
        <v>119</v>
      </c>
      <c r="E170" s="217" t="s">
        <v>391</v>
      </c>
      <c r="F170" s="218" t="s">
        <v>392</v>
      </c>
      <c r="G170" s="219" t="s">
        <v>131</v>
      </c>
      <c r="H170" s="220">
        <v>45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41</v>
      </c>
      <c r="O170" s="88"/>
      <c r="P170" s="226">
        <f>O170*H170</f>
        <v>0</v>
      </c>
      <c r="Q170" s="226">
        <v>0.00019000000000000001</v>
      </c>
      <c r="R170" s="226">
        <f>Q170*H170</f>
        <v>0.0085500000000000003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133</v>
      </c>
      <c r="AT170" s="228" t="s">
        <v>119</v>
      </c>
      <c r="AU170" s="228" t="s">
        <v>86</v>
      </c>
      <c r="AY170" s="14" t="s">
        <v>116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84</v>
      </c>
      <c r="BK170" s="229">
        <f>ROUND(I170*H170,2)</f>
        <v>0</v>
      </c>
      <c r="BL170" s="14" t="s">
        <v>133</v>
      </c>
      <c r="BM170" s="228" t="s">
        <v>393</v>
      </c>
    </row>
    <row r="171" s="2" customFormat="1" ht="21.75" customHeight="1">
      <c r="A171" s="35"/>
      <c r="B171" s="36"/>
      <c r="C171" s="230" t="s">
        <v>394</v>
      </c>
      <c r="D171" s="230" t="s">
        <v>178</v>
      </c>
      <c r="E171" s="231" t="s">
        <v>395</v>
      </c>
      <c r="F171" s="232" t="s">
        <v>396</v>
      </c>
      <c r="G171" s="233" t="s">
        <v>172</v>
      </c>
      <c r="H171" s="234">
        <v>1</v>
      </c>
      <c r="I171" s="235"/>
      <c r="J171" s="236">
        <f>ROUND(I171*H171,2)</f>
        <v>0</v>
      </c>
      <c r="K171" s="237"/>
      <c r="L171" s="238"/>
      <c r="M171" s="239" t="s">
        <v>1</v>
      </c>
      <c r="N171" s="240" t="s">
        <v>41</v>
      </c>
      <c r="O171" s="88"/>
      <c r="P171" s="226">
        <f>O171*H171</f>
        <v>0</v>
      </c>
      <c r="Q171" s="226">
        <v>2.0000000000000002E-05</v>
      </c>
      <c r="R171" s="226">
        <f>Q171*H171</f>
        <v>2.0000000000000002E-05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181</v>
      </c>
      <c r="AT171" s="228" t="s">
        <v>178</v>
      </c>
      <c r="AU171" s="228" t="s">
        <v>86</v>
      </c>
      <c r="AY171" s="14" t="s">
        <v>116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84</v>
      </c>
      <c r="BK171" s="229">
        <f>ROUND(I171*H171,2)</f>
        <v>0</v>
      </c>
      <c r="BL171" s="14" t="s">
        <v>123</v>
      </c>
      <c r="BM171" s="228" t="s">
        <v>397</v>
      </c>
    </row>
    <row r="172" s="2" customFormat="1" ht="21.75" customHeight="1">
      <c r="A172" s="35"/>
      <c r="B172" s="36"/>
      <c r="C172" s="230" t="s">
        <v>398</v>
      </c>
      <c r="D172" s="230" t="s">
        <v>178</v>
      </c>
      <c r="E172" s="231" t="s">
        <v>399</v>
      </c>
      <c r="F172" s="232" t="s">
        <v>400</v>
      </c>
      <c r="G172" s="233" t="s">
        <v>172</v>
      </c>
      <c r="H172" s="234">
        <v>1</v>
      </c>
      <c r="I172" s="235"/>
      <c r="J172" s="236">
        <f>ROUND(I172*H172,2)</f>
        <v>0</v>
      </c>
      <c r="K172" s="237"/>
      <c r="L172" s="238"/>
      <c r="M172" s="239" t="s">
        <v>1</v>
      </c>
      <c r="N172" s="240" t="s">
        <v>41</v>
      </c>
      <c r="O172" s="88"/>
      <c r="P172" s="226">
        <f>O172*H172</f>
        <v>0</v>
      </c>
      <c r="Q172" s="226">
        <v>2.0000000000000002E-05</v>
      </c>
      <c r="R172" s="226">
        <f>Q172*H172</f>
        <v>2.0000000000000002E-05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181</v>
      </c>
      <c r="AT172" s="228" t="s">
        <v>178</v>
      </c>
      <c r="AU172" s="228" t="s">
        <v>86</v>
      </c>
      <c r="AY172" s="14" t="s">
        <v>116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84</v>
      </c>
      <c r="BK172" s="229">
        <f>ROUND(I172*H172,2)</f>
        <v>0</v>
      </c>
      <c r="BL172" s="14" t="s">
        <v>123</v>
      </c>
      <c r="BM172" s="228" t="s">
        <v>401</v>
      </c>
    </row>
    <row r="173" s="2" customFormat="1" ht="21.75" customHeight="1">
      <c r="A173" s="35"/>
      <c r="B173" s="36"/>
      <c r="C173" s="230" t="s">
        <v>402</v>
      </c>
      <c r="D173" s="230" t="s">
        <v>178</v>
      </c>
      <c r="E173" s="231" t="s">
        <v>403</v>
      </c>
      <c r="F173" s="232" t="s">
        <v>404</v>
      </c>
      <c r="G173" s="233" t="s">
        <v>172</v>
      </c>
      <c r="H173" s="234">
        <v>1</v>
      </c>
      <c r="I173" s="235"/>
      <c r="J173" s="236">
        <f>ROUND(I173*H173,2)</f>
        <v>0</v>
      </c>
      <c r="K173" s="237"/>
      <c r="L173" s="238"/>
      <c r="M173" s="239" t="s">
        <v>1</v>
      </c>
      <c r="N173" s="240" t="s">
        <v>41</v>
      </c>
      <c r="O173" s="88"/>
      <c r="P173" s="226">
        <f>O173*H173</f>
        <v>0</v>
      </c>
      <c r="Q173" s="226">
        <v>2.0000000000000002E-05</v>
      </c>
      <c r="R173" s="226">
        <f>Q173*H173</f>
        <v>2.0000000000000002E-05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181</v>
      </c>
      <c r="AT173" s="228" t="s">
        <v>178</v>
      </c>
      <c r="AU173" s="228" t="s">
        <v>86</v>
      </c>
      <c r="AY173" s="14" t="s">
        <v>116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84</v>
      </c>
      <c r="BK173" s="229">
        <f>ROUND(I173*H173,2)</f>
        <v>0</v>
      </c>
      <c r="BL173" s="14" t="s">
        <v>123</v>
      </c>
      <c r="BM173" s="228" t="s">
        <v>405</v>
      </c>
    </row>
    <row r="174" s="2" customFormat="1" ht="33" customHeight="1">
      <c r="A174" s="35"/>
      <c r="B174" s="36"/>
      <c r="C174" s="230" t="s">
        <v>406</v>
      </c>
      <c r="D174" s="230" t="s">
        <v>178</v>
      </c>
      <c r="E174" s="231" t="s">
        <v>407</v>
      </c>
      <c r="F174" s="232" t="s">
        <v>408</v>
      </c>
      <c r="G174" s="233" t="s">
        <v>122</v>
      </c>
      <c r="H174" s="234">
        <v>1</v>
      </c>
      <c r="I174" s="235"/>
      <c r="J174" s="236">
        <f>ROUND(I174*H174,2)</f>
        <v>0</v>
      </c>
      <c r="K174" s="237"/>
      <c r="L174" s="238"/>
      <c r="M174" s="239" t="s">
        <v>1</v>
      </c>
      <c r="N174" s="240" t="s">
        <v>41</v>
      </c>
      <c r="O174" s="88"/>
      <c r="P174" s="226">
        <f>O174*H174</f>
        <v>0</v>
      </c>
      <c r="Q174" s="226">
        <v>2.0000000000000002E-05</v>
      </c>
      <c r="R174" s="226">
        <f>Q174*H174</f>
        <v>2.0000000000000002E-05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181</v>
      </c>
      <c r="AT174" s="228" t="s">
        <v>178</v>
      </c>
      <c r="AU174" s="228" t="s">
        <v>86</v>
      </c>
      <c r="AY174" s="14" t="s">
        <v>116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84</v>
      </c>
      <c r="BK174" s="229">
        <f>ROUND(I174*H174,2)</f>
        <v>0</v>
      </c>
      <c r="BL174" s="14" t="s">
        <v>123</v>
      </c>
      <c r="BM174" s="228" t="s">
        <v>409</v>
      </c>
    </row>
    <row r="175" s="2" customFormat="1" ht="44.25" customHeight="1">
      <c r="A175" s="35"/>
      <c r="B175" s="36"/>
      <c r="C175" s="230" t="s">
        <v>410</v>
      </c>
      <c r="D175" s="230" t="s">
        <v>178</v>
      </c>
      <c r="E175" s="231" t="s">
        <v>411</v>
      </c>
      <c r="F175" s="232" t="s">
        <v>412</v>
      </c>
      <c r="G175" s="233" t="s">
        <v>122</v>
      </c>
      <c r="H175" s="234">
        <v>1</v>
      </c>
      <c r="I175" s="235"/>
      <c r="J175" s="236">
        <f>ROUND(I175*H175,2)</f>
        <v>0</v>
      </c>
      <c r="K175" s="237"/>
      <c r="L175" s="238"/>
      <c r="M175" s="239" t="s">
        <v>1</v>
      </c>
      <c r="N175" s="240" t="s">
        <v>41</v>
      </c>
      <c r="O175" s="88"/>
      <c r="P175" s="226">
        <f>O175*H175</f>
        <v>0</v>
      </c>
      <c r="Q175" s="226">
        <v>2.0000000000000002E-05</v>
      </c>
      <c r="R175" s="226">
        <f>Q175*H175</f>
        <v>2.0000000000000002E-05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181</v>
      </c>
      <c r="AT175" s="228" t="s">
        <v>178</v>
      </c>
      <c r="AU175" s="228" t="s">
        <v>86</v>
      </c>
      <c r="AY175" s="14" t="s">
        <v>116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84</v>
      </c>
      <c r="BK175" s="229">
        <f>ROUND(I175*H175,2)</f>
        <v>0</v>
      </c>
      <c r="BL175" s="14" t="s">
        <v>123</v>
      </c>
      <c r="BM175" s="228" t="s">
        <v>413</v>
      </c>
    </row>
    <row r="176" s="2" customFormat="1" ht="21.75" customHeight="1">
      <c r="A176" s="35"/>
      <c r="B176" s="36"/>
      <c r="C176" s="216" t="s">
        <v>414</v>
      </c>
      <c r="D176" s="216" t="s">
        <v>119</v>
      </c>
      <c r="E176" s="217" t="s">
        <v>415</v>
      </c>
      <c r="F176" s="218" t="s">
        <v>416</v>
      </c>
      <c r="G176" s="219" t="s">
        <v>172</v>
      </c>
      <c r="H176" s="220">
        <v>1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41</v>
      </c>
      <c r="O176" s="88"/>
      <c r="P176" s="226">
        <f>O176*H176</f>
        <v>0</v>
      </c>
      <c r="Q176" s="226">
        <v>2.0000000000000002E-05</v>
      </c>
      <c r="R176" s="226">
        <f>Q176*H176</f>
        <v>2.0000000000000002E-05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123</v>
      </c>
      <c r="AT176" s="228" t="s">
        <v>119</v>
      </c>
      <c r="AU176" s="228" t="s">
        <v>86</v>
      </c>
      <c r="AY176" s="14" t="s">
        <v>116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84</v>
      </c>
      <c r="BK176" s="229">
        <f>ROUND(I176*H176,2)</f>
        <v>0</v>
      </c>
      <c r="BL176" s="14" t="s">
        <v>123</v>
      </c>
      <c r="BM176" s="228" t="s">
        <v>417</v>
      </c>
    </row>
    <row r="177" s="2" customFormat="1" ht="21.75" customHeight="1">
      <c r="A177" s="35"/>
      <c r="B177" s="36"/>
      <c r="C177" s="216" t="s">
        <v>418</v>
      </c>
      <c r="D177" s="216" t="s">
        <v>119</v>
      </c>
      <c r="E177" s="217" t="s">
        <v>419</v>
      </c>
      <c r="F177" s="218" t="s">
        <v>420</v>
      </c>
      <c r="G177" s="219" t="s">
        <v>122</v>
      </c>
      <c r="H177" s="220">
        <v>1</v>
      </c>
      <c r="I177" s="221"/>
      <c r="J177" s="222">
        <f>ROUND(I177*H177,2)</f>
        <v>0</v>
      </c>
      <c r="K177" s="223"/>
      <c r="L177" s="41"/>
      <c r="M177" s="224" t="s">
        <v>1</v>
      </c>
      <c r="N177" s="225" t="s">
        <v>41</v>
      </c>
      <c r="O177" s="88"/>
      <c r="P177" s="226">
        <f>O177*H177</f>
        <v>0</v>
      </c>
      <c r="Q177" s="226">
        <v>2.0000000000000002E-05</v>
      </c>
      <c r="R177" s="226">
        <f>Q177*H177</f>
        <v>2.0000000000000002E-05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123</v>
      </c>
      <c r="AT177" s="228" t="s">
        <v>119</v>
      </c>
      <c r="AU177" s="228" t="s">
        <v>86</v>
      </c>
      <c r="AY177" s="14" t="s">
        <v>116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84</v>
      </c>
      <c r="BK177" s="229">
        <f>ROUND(I177*H177,2)</f>
        <v>0</v>
      </c>
      <c r="BL177" s="14" t="s">
        <v>123</v>
      </c>
      <c r="BM177" s="228" t="s">
        <v>421</v>
      </c>
    </row>
    <row r="178" s="2" customFormat="1" ht="21.75" customHeight="1">
      <c r="A178" s="35"/>
      <c r="B178" s="36"/>
      <c r="C178" s="216" t="s">
        <v>422</v>
      </c>
      <c r="D178" s="216" t="s">
        <v>119</v>
      </c>
      <c r="E178" s="217" t="s">
        <v>423</v>
      </c>
      <c r="F178" s="218" t="s">
        <v>424</v>
      </c>
      <c r="G178" s="219" t="s">
        <v>122</v>
      </c>
      <c r="H178" s="220">
        <v>3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41</v>
      </c>
      <c r="O178" s="88"/>
      <c r="P178" s="226">
        <f>O178*H178</f>
        <v>0</v>
      </c>
      <c r="Q178" s="226">
        <v>0.00147</v>
      </c>
      <c r="R178" s="226">
        <f>Q178*H178</f>
        <v>0.0044099999999999999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123</v>
      </c>
      <c r="AT178" s="228" t="s">
        <v>119</v>
      </c>
      <c r="AU178" s="228" t="s">
        <v>86</v>
      </c>
      <c r="AY178" s="14" t="s">
        <v>116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84</v>
      </c>
      <c r="BK178" s="229">
        <f>ROUND(I178*H178,2)</f>
        <v>0</v>
      </c>
      <c r="BL178" s="14" t="s">
        <v>123</v>
      </c>
      <c r="BM178" s="228" t="s">
        <v>425</v>
      </c>
    </row>
    <row r="179" s="2" customFormat="1" ht="21.75" customHeight="1">
      <c r="A179" s="35"/>
      <c r="B179" s="36"/>
      <c r="C179" s="216" t="s">
        <v>426</v>
      </c>
      <c r="D179" s="216" t="s">
        <v>119</v>
      </c>
      <c r="E179" s="217" t="s">
        <v>427</v>
      </c>
      <c r="F179" s="218" t="s">
        <v>428</v>
      </c>
      <c r="G179" s="219" t="s">
        <v>242</v>
      </c>
      <c r="H179" s="220">
        <v>0.31900000000000001</v>
      </c>
      <c r="I179" s="221"/>
      <c r="J179" s="222">
        <f>ROUND(I179*H179,2)</f>
        <v>0</v>
      </c>
      <c r="K179" s="223"/>
      <c r="L179" s="41"/>
      <c r="M179" s="224" t="s">
        <v>1</v>
      </c>
      <c r="N179" s="225" t="s">
        <v>41</v>
      </c>
      <c r="O179" s="88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123</v>
      </c>
      <c r="AT179" s="228" t="s">
        <v>119</v>
      </c>
      <c r="AU179" s="228" t="s">
        <v>86</v>
      </c>
      <c r="AY179" s="14" t="s">
        <v>116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84</v>
      </c>
      <c r="BK179" s="229">
        <f>ROUND(I179*H179,2)</f>
        <v>0</v>
      </c>
      <c r="BL179" s="14" t="s">
        <v>123</v>
      </c>
      <c r="BM179" s="228" t="s">
        <v>429</v>
      </c>
    </row>
    <row r="180" s="2" customFormat="1" ht="21.75" customHeight="1">
      <c r="A180" s="35"/>
      <c r="B180" s="36"/>
      <c r="C180" s="216" t="s">
        <v>430</v>
      </c>
      <c r="D180" s="216" t="s">
        <v>119</v>
      </c>
      <c r="E180" s="217" t="s">
        <v>431</v>
      </c>
      <c r="F180" s="218" t="s">
        <v>432</v>
      </c>
      <c r="G180" s="219" t="s">
        <v>242</v>
      </c>
      <c r="H180" s="220">
        <v>0.31900000000000001</v>
      </c>
      <c r="I180" s="221"/>
      <c r="J180" s="222">
        <f>ROUND(I180*H180,2)</f>
        <v>0</v>
      </c>
      <c r="K180" s="223"/>
      <c r="L180" s="41"/>
      <c r="M180" s="224" t="s">
        <v>1</v>
      </c>
      <c r="N180" s="225" t="s">
        <v>41</v>
      </c>
      <c r="O180" s="88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123</v>
      </c>
      <c r="AT180" s="228" t="s">
        <v>119</v>
      </c>
      <c r="AU180" s="228" t="s">
        <v>86</v>
      </c>
      <c r="AY180" s="14" t="s">
        <v>116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84</v>
      </c>
      <c r="BK180" s="229">
        <f>ROUND(I180*H180,2)</f>
        <v>0</v>
      </c>
      <c r="BL180" s="14" t="s">
        <v>123</v>
      </c>
      <c r="BM180" s="228" t="s">
        <v>433</v>
      </c>
    </row>
    <row r="181" s="12" customFormat="1" ht="22.8" customHeight="1">
      <c r="A181" s="12"/>
      <c r="B181" s="200"/>
      <c r="C181" s="201"/>
      <c r="D181" s="202" t="s">
        <v>75</v>
      </c>
      <c r="E181" s="214" t="s">
        <v>434</v>
      </c>
      <c r="F181" s="214" t="s">
        <v>435</v>
      </c>
      <c r="G181" s="201"/>
      <c r="H181" s="201"/>
      <c r="I181" s="204"/>
      <c r="J181" s="215">
        <f>BK181</f>
        <v>0</v>
      </c>
      <c r="K181" s="201"/>
      <c r="L181" s="206"/>
      <c r="M181" s="207"/>
      <c r="N181" s="208"/>
      <c r="O181" s="208"/>
      <c r="P181" s="209">
        <f>SUM(P182:P183)</f>
        <v>0</v>
      </c>
      <c r="Q181" s="208"/>
      <c r="R181" s="209">
        <f>SUM(R182:R183)</f>
        <v>0.0052599999999999999</v>
      </c>
      <c r="S181" s="208"/>
      <c r="T181" s="210">
        <f>SUM(T182:T183)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1" t="s">
        <v>86</v>
      </c>
      <c r="AT181" s="212" t="s">
        <v>75</v>
      </c>
      <c r="AU181" s="212" t="s">
        <v>84</v>
      </c>
      <c r="AY181" s="211" t="s">
        <v>116</v>
      </c>
      <c r="BK181" s="213">
        <f>SUM(BK182:BK183)</f>
        <v>0</v>
      </c>
    </row>
    <row r="182" s="2" customFormat="1" ht="44.25" customHeight="1">
      <c r="A182" s="35"/>
      <c r="B182" s="36"/>
      <c r="C182" s="230" t="s">
        <v>436</v>
      </c>
      <c r="D182" s="230" t="s">
        <v>178</v>
      </c>
      <c r="E182" s="231" t="s">
        <v>437</v>
      </c>
      <c r="F182" s="232" t="s">
        <v>438</v>
      </c>
      <c r="G182" s="233" t="s">
        <v>122</v>
      </c>
      <c r="H182" s="234">
        <v>2</v>
      </c>
      <c r="I182" s="235"/>
      <c r="J182" s="236">
        <f>ROUND(I182*H182,2)</f>
        <v>0</v>
      </c>
      <c r="K182" s="237"/>
      <c r="L182" s="238"/>
      <c r="M182" s="239" t="s">
        <v>1</v>
      </c>
      <c r="N182" s="240" t="s">
        <v>41</v>
      </c>
      <c r="O182" s="88"/>
      <c r="P182" s="226">
        <f>O182*H182</f>
        <v>0</v>
      </c>
      <c r="Q182" s="226">
        <v>0.0025999999999999999</v>
      </c>
      <c r="R182" s="226">
        <f>Q182*H182</f>
        <v>0.0051999999999999998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181</v>
      </c>
      <c r="AT182" s="228" t="s">
        <v>178</v>
      </c>
      <c r="AU182" s="228" t="s">
        <v>86</v>
      </c>
      <c r="AY182" s="14" t="s">
        <v>116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84</v>
      </c>
      <c r="BK182" s="229">
        <f>ROUND(I182*H182,2)</f>
        <v>0</v>
      </c>
      <c r="BL182" s="14" t="s">
        <v>123</v>
      </c>
      <c r="BM182" s="228" t="s">
        <v>439</v>
      </c>
    </row>
    <row r="183" s="2" customFormat="1" ht="16.5" customHeight="1">
      <c r="A183" s="35"/>
      <c r="B183" s="36"/>
      <c r="C183" s="216" t="s">
        <v>440</v>
      </c>
      <c r="D183" s="216" t="s">
        <v>119</v>
      </c>
      <c r="E183" s="217" t="s">
        <v>441</v>
      </c>
      <c r="F183" s="218" t="s">
        <v>442</v>
      </c>
      <c r="G183" s="219" t="s">
        <v>122</v>
      </c>
      <c r="H183" s="220">
        <v>2</v>
      </c>
      <c r="I183" s="221"/>
      <c r="J183" s="222">
        <f>ROUND(I183*H183,2)</f>
        <v>0</v>
      </c>
      <c r="K183" s="223"/>
      <c r="L183" s="41"/>
      <c r="M183" s="224" t="s">
        <v>1</v>
      </c>
      <c r="N183" s="225" t="s">
        <v>41</v>
      </c>
      <c r="O183" s="88"/>
      <c r="P183" s="226">
        <f>O183*H183</f>
        <v>0</v>
      </c>
      <c r="Q183" s="226">
        <v>3.0000000000000001E-05</v>
      </c>
      <c r="R183" s="226">
        <f>Q183*H183</f>
        <v>6.0000000000000002E-05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123</v>
      </c>
      <c r="AT183" s="228" t="s">
        <v>119</v>
      </c>
      <c r="AU183" s="228" t="s">
        <v>86</v>
      </c>
      <c r="AY183" s="14" t="s">
        <v>116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84</v>
      </c>
      <c r="BK183" s="229">
        <f>ROUND(I183*H183,2)</f>
        <v>0</v>
      </c>
      <c r="BL183" s="14" t="s">
        <v>123</v>
      </c>
      <c r="BM183" s="228" t="s">
        <v>443</v>
      </c>
    </row>
    <row r="184" s="12" customFormat="1" ht="22.8" customHeight="1">
      <c r="A184" s="12"/>
      <c r="B184" s="200"/>
      <c r="C184" s="201"/>
      <c r="D184" s="202" t="s">
        <v>75</v>
      </c>
      <c r="E184" s="214" t="s">
        <v>444</v>
      </c>
      <c r="F184" s="214" t="s">
        <v>445</v>
      </c>
      <c r="G184" s="201"/>
      <c r="H184" s="201"/>
      <c r="I184" s="204"/>
      <c r="J184" s="215">
        <f>BK184</f>
        <v>0</v>
      </c>
      <c r="K184" s="201"/>
      <c r="L184" s="206"/>
      <c r="M184" s="207"/>
      <c r="N184" s="208"/>
      <c r="O184" s="208"/>
      <c r="P184" s="209">
        <f>SUM(P185:P223)</f>
        <v>0</v>
      </c>
      <c r="Q184" s="208"/>
      <c r="R184" s="209">
        <f>SUM(R185:R223)</f>
        <v>0.03245</v>
      </c>
      <c r="S184" s="208"/>
      <c r="T184" s="210">
        <f>SUM(T185:T223)</f>
        <v>0.18165000000000001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1" t="s">
        <v>86</v>
      </c>
      <c r="AT184" s="212" t="s">
        <v>75</v>
      </c>
      <c r="AU184" s="212" t="s">
        <v>84</v>
      </c>
      <c r="AY184" s="211" t="s">
        <v>116</v>
      </c>
      <c r="BK184" s="213">
        <f>SUM(BK185:BK223)</f>
        <v>0</v>
      </c>
    </row>
    <row r="185" s="2" customFormat="1" ht="21.75" customHeight="1">
      <c r="A185" s="35"/>
      <c r="B185" s="36"/>
      <c r="C185" s="216" t="s">
        <v>446</v>
      </c>
      <c r="D185" s="216" t="s">
        <v>119</v>
      </c>
      <c r="E185" s="217" t="s">
        <v>447</v>
      </c>
      <c r="F185" s="218" t="s">
        <v>448</v>
      </c>
      <c r="G185" s="219" t="s">
        <v>172</v>
      </c>
      <c r="H185" s="220">
        <v>3</v>
      </c>
      <c r="I185" s="221"/>
      <c r="J185" s="222">
        <f>ROUND(I185*H185,2)</f>
        <v>0</v>
      </c>
      <c r="K185" s="223"/>
      <c r="L185" s="41"/>
      <c r="M185" s="224" t="s">
        <v>1</v>
      </c>
      <c r="N185" s="225" t="s">
        <v>41</v>
      </c>
      <c r="O185" s="88"/>
      <c r="P185" s="226">
        <f>O185*H185</f>
        <v>0</v>
      </c>
      <c r="Q185" s="226">
        <v>0.0090100000000000006</v>
      </c>
      <c r="R185" s="226">
        <f>Q185*H185</f>
        <v>0.027030000000000002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123</v>
      </c>
      <c r="AT185" s="228" t="s">
        <v>119</v>
      </c>
      <c r="AU185" s="228" t="s">
        <v>86</v>
      </c>
      <c r="AY185" s="14" t="s">
        <v>116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84</v>
      </c>
      <c r="BK185" s="229">
        <f>ROUND(I185*H185,2)</f>
        <v>0</v>
      </c>
      <c r="BL185" s="14" t="s">
        <v>123</v>
      </c>
      <c r="BM185" s="228" t="s">
        <v>449</v>
      </c>
    </row>
    <row r="186" s="2" customFormat="1" ht="21.75" customHeight="1">
      <c r="A186" s="35"/>
      <c r="B186" s="36"/>
      <c r="C186" s="216" t="s">
        <v>450</v>
      </c>
      <c r="D186" s="216" t="s">
        <v>119</v>
      </c>
      <c r="E186" s="217" t="s">
        <v>451</v>
      </c>
      <c r="F186" s="218" t="s">
        <v>452</v>
      </c>
      <c r="G186" s="219" t="s">
        <v>122</v>
      </c>
      <c r="H186" s="220">
        <v>3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41</v>
      </c>
      <c r="O186" s="88"/>
      <c r="P186" s="226">
        <f>O186*H186</f>
        <v>0</v>
      </c>
      <c r="Q186" s="226">
        <v>4.0000000000000003E-05</v>
      </c>
      <c r="R186" s="226">
        <f>Q186*H186</f>
        <v>0.00012000000000000002</v>
      </c>
      <c r="S186" s="226">
        <v>0.06055</v>
      </c>
      <c r="T186" s="227">
        <f>S186*H186</f>
        <v>0.18165000000000001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123</v>
      </c>
      <c r="AT186" s="228" t="s">
        <v>119</v>
      </c>
      <c r="AU186" s="228" t="s">
        <v>86</v>
      </c>
      <c r="AY186" s="14" t="s">
        <v>116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84</v>
      </c>
      <c r="BK186" s="229">
        <f>ROUND(I186*H186,2)</f>
        <v>0</v>
      </c>
      <c r="BL186" s="14" t="s">
        <v>123</v>
      </c>
      <c r="BM186" s="228" t="s">
        <v>453</v>
      </c>
    </row>
    <row r="187" s="2" customFormat="1" ht="16.5" customHeight="1">
      <c r="A187" s="35"/>
      <c r="B187" s="36"/>
      <c r="C187" s="216" t="s">
        <v>454</v>
      </c>
      <c r="D187" s="216" t="s">
        <v>119</v>
      </c>
      <c r="E187" s="217" t="s">
        <v>455</v>
      </c>
      <c r="F187" s="218" t="s">
        <v>456</v>
      </c>
      <c r="G187" s="219" t="s">
        <v>131</v>
      </c>
      <c r="H187" s="220">
        <v>10</v>
      </c>
      <c r="I187" s="221"/>
      <c r="J187" s="222">
        <f>ROUND(I187*H187,2)</f>
        <v>0</v>
      </c>
      <c r="K187" s="223"/>
      <c r="L187" s="41"/>
      <c r="M187" s="224" t="s">
        <v>1</v>
      </c>
      <c r="N187" s="225" t="s">
        <v>41</v>
      </c>
      <c r="O187" s="88"/>
      <c r="P187" s="226">
        <f>O187*H187</f>
        <v>0</v>
      </c>
      <c r="Q187" s="226">
        <v>0.00052999999999999998</v>
      </c>
      <c r="R187" s="226">
        <f>Q187*H187</f>
        <v>0.0053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457</v>
      </c>
      <c r="AT187" s="228" t="s">
        <v>119</v>
      </c>
      <c r="AU187" s="228" t="s">
        <v>86</v>
      </c>
      <c r="AY187" s="14" t="s">
        <v>116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84</v>
      </c>
      <c r="BK187" s="229">
        <f>ROUND(I187*H187,2)</f>
        <v>0</v>
      </c>
      <c r="BL187" s="14" t="s">
        <v>457</v>
      </c>
      <c r="BM187" s="228" t="s">
        <v>458</v>
      </c>
    </row>
    <row r="188" s="2" customFormat="1" ht="55.5" customHeight="1">
      <c r="A188" s="35"/>
      <c r="B188" s="36"/>
      <c r="C188" s="230" t="s">
        <v>459</v>
      </c>
      <c r="D188" s="230" t="s">
        <v>178</v>
      </c>
      <c r="E188" s="231" t="s">
        <v>460</v>
      </c>
      <c r="F188" s="232" t="s">
        <v>461</v>
      </c>
      <c r="G188" s="233" t="s">
        <v>122</v>
      </c>
      <c r="H188" s="234">
        <v>3</v>
      </c>
      <c r="I188" s="235"/>
      <c r="J188" s="236">
        <f>ROUND(I188*H188,2)</f>
        <v>0</v>
      </c>
      <c r="K188" s="237"/>
      <c r="L188" s="238"/>
      <c r="M188" s="239" t="s">
        <v>1</v>
      </c>
      <c r="N188" s="240" t="s">
        <v>41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462</v>
      </c>
      <c r="AT188" s="228" t="s">
        <v>178</v>
      </c>
      <c r="AU188" s="228" t="s">
        <v>86</v>
      </c>
      <c r="AY188" s="14" t="s">
        <v>116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84</v>
      </c>
      <c r="BK188" s="229">
        <f>ROUND(I188*H188,2)</f>
        <v>0</v>
      </c>
      <c r="BL188" s="14" t="s">
        <v>462</v>
      </c>
      <c r="BM188" s="228" t="s">
        <v>463</v>
      </c>
    </row>
    <row r="189" s="2" customFormat="1" ht="21.75" customHeight="1">
      <c r="A189" s="35"/>
      <c r="B189" s="36"/>
      <c r="C189" s="230" t="s">
        <v>464</v>
      </c>
      <c r="D189" s="230" t="s">
        <v>178</v>
      </c>
      <c r="E189" s="231" t="s">
        <v>465</v>
      </c>
      <c r="F189" s="232" t="s">
        <v>466</v>
      </c>
      <c r="G189" s="233" t="s">
        <v>122</v>
      </c>
      <c r="H189" s="234">
        <v>3</v>
      </c>
      <c r="I189" s="235"/>
      <c r="J189" s="236">
        <f>ROUND(I189*H189,2)</f>
        <v>0</v>
      </c>
      <c r="K189" s="237"/>
      <c r="L189" s="238"/>
      <c r="M189" s="239" t="s">
        <v>1</v>
      </c>
      <c r="N189" s="240" t="s">
        <v>41</v>
      </c>
      <c r="O189" s="88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462</v>
      </c>
      <c r="AT189" s="228" t="s">
        <v>178</v>
      </c>
      <c r="AU189" s="228" t="s">
        <v>86</v>
      </c>
      <c r="AY189" s="14" t="s">
        <v>116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84</v>
      </c>
      <c r="BK189" s="229">
        <f>ROUND(I189*H189,2)</f>
        <v>0</v>
      </c>
      <c r="BL189" s="14" t="s">
        <v>462</v>
      </c>
      <c r="BM189" s="228" t="s">
        <v>467</v>
      </c>
    </row>
    <row r="190" s="2" customFormat="1" ht="21.75" customHeight="1">
      <c r="A190" s="35"/>
      <c r="B190" s="36"/>
      <c r="C190" s="230" t="s">
        <v>468</v>
      </c>
      <c r="D190" s="230" t="s">
        <v>178</v>
      </c>
      <c r="E190" s="231" t="s">
        <v>469</v>
      </c>
      <c r="F190" s="232" t="s">
        <v>470</v>
      </c>
      <c r="G190" s="233" t="s">
        <v>122</v>
      </c>
      <c r="H190" s="234">
        <v>3</v>
      </c>
      <c r="I190" s="235"/>
      <c r="J190" s="236">
        <f>ROUND(I190*H190,2)</f>
        <v>0</v>
      </c>
      <c r="K190" s="237"/>
      <c r="L190" s="238"/>
      <c r="M190" s="239" t="s">
        <v>1</v>
      </c>
      <c r="N190" s="240" t="s">
        <v>41</v>
      </c>
      <c r="O190" s="88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462</v>
      </c>
      <c r="AT190" s="228" t="s">
        <v>178</v>
      </c>
      <c r="AU190" s="228" t="s">
        <v>86</v>
      </c>
      <c r="AY190" s="14" t="s">
        <v>116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84</v>
      </c>
      <c r="BK190" s="229">
        <f>ROUND(I190*H190,2)</f>
        <v>0</v>
      </c>
      <c r="BL190" s="14" t="s">
        <v>462</v>
      </c>
      <c r="BM190" s="228" t="s">
        <v>471</v>
      </c>
    </row>
    <row r="191" s="2" customFormat="1" ht="21.75" customHeight="1">
      <c r="A191" s="35"/>
      <c r="B191" s="36"/>
      <c r="C191" s="230" t="s">
        <v>472</v>
      </c>
      <c r="D191" s="230" t="s">
        <v>178</v>
      </c>
      <c r="E191" s="231" t="s">
        <v>473</v>
      </c>
      <c r="F191" s="232" t="s">
        <v>474</v>
      </c>
      <c r="G191" s="233" t="s">
        <v>122</v>
      </c>
      <c r="H191" s="234">
        <v>1</v>
      </c>
      <c r="I191" s="235"/>
      <c r="J191" s="236">
        <f>ROUND(I191*H191,2)</f>
        <v>0</v>
      </c>
      <c r="K191" s="237"/>
      <c r="L191" s="238"/>
      <c r="M191" s="239" t="s">
        <v>1</v>
      </c>
      <c r="N191" s="240" t="s">
        <v>41</v>
      </c>
      <c r="O191" s="88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462</v>
      </c>
      <c r="AT191" s="228" t="s">
        <v>178</v>
      </c>
      <c r="AU191" s="228" t="s">
        <v>86</v>
      </c>
      <c r="AY191" s="14" t="s">
        <v>116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84</v>
      </c>
      <c r="BK191" s="229">
        <f>ROUND(I191*H191,2)</f>
        <v>0</v>
      </c>
      <c r="BL191" s="14" t="s">
        <v>462</v>
      </c>
      <c r="BM191" s="228" t="s">
        <v>475</v>
      </c>
    </row>
    <row r="192" s="2" customFormat="1" ht="16.5" customHeight="1">
      <c r="A192" s="35"/>
      <c r="B192" s="36"/>
      <c r="C192" s="230" t="s">
        <v>476</v>
      </c>
      <c r="D192" s="230" t="s">
        <v>178</v>
      </c>
      <c r="E192" s="231" t="s">
        <v>477</v>
      </c>
      <c r="F192" s="232" t="s">
        <v>478</v>
      </c>
      <c r="G192" s="233" t="s">
        <v>122</v>
      </c>
      <c r="H192" s="234">
        <v>3</v>
      </c>
      <c r="I192" s="235"/>
      <c r="J192" s="236">
        <f>ROUND(I192*H192,2)</f>
        <v>0</v>
      </c>
      <c r="K192" s="237"/>
      <c r="L192" s="238"/>
      <c r="M192" s="239" t="s">
        <v>1</v>
      </c>
      <c r="N192" s="240" t="s">
        <v>41</v>
      </c>
      <c r="O192" s="88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462</v>
      </c>
      <c r="AT192" s="228" t="s">
        <v>178</v>
      </c>
      <c r="AU192" s="228" t="s">
        <v>86</v>
      </c>
      <c r="AY192" s="14" t="s">
        <v>116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84</v>
      </c>
      <c r="BK192" s="229">
        <f>ROUND(I192*H192,2)</f>
        <v>0</v>
      </c>
      <c r="BL192" s="14" t="s">
        <v>462</v>
      </c>
      <c r="BM192" s="228" t="s">
        <v>479</v>
      </c>
    </row>
    <row r="193" s="2" customFormat="1" ht="21.75" customHeight="1">
      <c r="A193" s="35"/>
      <c r="B193" s="36"/>
      <c r="C193" s="230" t="s">
        <v>480</v>
      </c>
      <c r="D193" s="230" t="s">
        <v>178</v>
      </c>
      <c r="E193" s="231" t="s">
        <v>481</v>
      </c>
      <c r="F193" s="232" t="s">
        <v>482</v>
      </c>
      <c r="G193" s="233" t="s">
        <v>122</v>
      </c>
      <c r="H193" s="234">
        <v>3</v>
      </c>
      <c r="I193" s="235"/>
      <c r="J193" s="236">
        <f>ROUND(I193*H193,2)</f>
        <v>0</v>
      </c>
      <c r="K193" s="237"/>
      <c r="L193" s="238"/>
      <c r="M193" s="239" t="s">
        <v>1</v>
      </c>
      <c r="N193" s="240" t="s">
        <v>41</v>
      </c>
      <c r="O193" s="88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462</v>
      </c>
      <c r="AT193" s="228" t="s">
        <v>178</v>
      </c>
      <c r="AU193" s="228" t="s">
        <v>86</v>
      </c>
      <c r="AY193" s="14" t="s">
        <v>116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84</v>
      </c>
      <c r="BK193" s="229">
        <f>ROUND(I193*H193,2)</f>
        <v>0</v>
      </c>
      <c r="BL193" s="14" t="s">
        <v>462</v>
      </c>
      <c r="BM193" s="228" t="s">
        <v>483</v>
      </c>
    </row>
    <row r="194" s="2" customFormat="1" ht="16.5" customHeight="1">
      <c r="A194" s="35"/>
      <c r="B194" s="36"/>
      <c r="C194" s="230" t="s">
        <v>484</v>
      </c>
      <c r="D194" s="230" t="s">
        <v>178</v>
      </c>
      <c r="E194" s="231" t="s">
        <v>485</v>
      </c>
      <c r="F194" s="232" t="s">
        <v>486</v>
      </c>
      <c r="G194" s="233" t="s">
        <v>122</v>
      </c>
      <c r="H194" s="234">
        <v>1</v>
      </c>
      <c r="I194" s="235"/>
      <c r="J194" s="236">
        <f>ROUND(I194*H194,2)</f>
        <v>0</v>
      </c>
      <c r="K194" s="237"/>
      <c r="L194" s="238"/>
      <c r="M194" s="239" t="s">
        <v>1</v>
      </c>
      <c r="N194" s="240" t="s">
        <v>41</v>
      </c>
      <c r="O194" s="88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462</v>
      </c>
      <c r="AT194" s="228" t="s">
        <v>178</v>
      </c>
      <c r="AU194" s="228" t="s">
        <v>86</v>
      </c>
      <c r="AY194" s="14" t="s">
        <v>116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84</v>
      </c>
      <c r="BK194" s="229">
        <f>ROUND(I194*H194,2)</f>
        <v>0</v>
      </c>
      <c r="BL194" s="14" t="s">
        <v>462</v>
      </c>
      <c r="BM194" s="228" t="s">
        <v>487</v>
      </c>
    </row>
    <row r="195" s="2" customFormat="1" ht="44.25" customHeight="1">
      <c r="A195" s="35"/>
      <c r="B195" s="36"/>
      <c r="C195" s="230" t="s">
        <v>488</v>
      </c>
      <c r="D195" s="230" t="s">
        <v>178</v>
      </c>
      <c r="E195" s="231" t="s">
        <v>489</v>
      </c>
      <c r="F195" s="232" t="s">
        <v>490</v>
      </c>
      <c r="G195" s="233" t="s">
        <v>172</v>
      </c>
      <c r="H195" s="234">
        <v>8</v>
      </c>
      <c r="I195" s="235"/>
      <c r="J195" s="236">
        <f>ROUND(I195*H195,2)</f>
        <v>0</v>
      </c>
      <c r="K195" s="237"/>
      <c r="L195" s="238"/>
      <c r="M195" s="239" t="s">
        <v>1</v>
      </c>
      <c r="N195" s="240" t="s">
        <v>41</v>
      </c>
      <c r="O195" s="88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491</v>
      </c>
      <c r="AT195" s="228" t="s">
        <v>178</v>
      </c>
      <c r="AU195" s="228" t="s">
        <v>86</v>
      </c>
      <c r="AY195" s="14" t="s">
        <v>116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84</v>
      </c>
      <c r="BK195" s="229">
        <f>ROUND(I195*H195,2)</f>
        <v>0</v>
      </c>
      <c r="BL195" s="14" t="s">
        <v>457</v>
      </c>
      <c r="BM195" s="228" t="s">
        <v>492</v>
      </c>
    </row>
    <row r="196" s="2" customFormat="1" ht="33" customHeight="1">
      <c r="A196" s="35"/>
      <c r="B196" s="36"/>
      <c r="C196" s="216" t="s">
        <v>493</v>
      </c>
      <c r="D196" s="216" t="s">
        <v>119</v>
      </c>
      <c r="E196" s="217" t="s">
        <v>494</v>
      </c>
      <c r="F196" s="218" t="s">
        <v>495</v>
      </c>
      <c r="G196" s="219" t="s">
        <v>172</v>
      </c>
      <c r="H196" s="220">
        <v>3</v>
      </c>
      <c r="I196" s="221"/>
      <c r="J196" s="222">
        <f>ROUND(I196*H196,2)</f>
        <v>0</v>
      </c>
      <c r="K196" s="223"/>
      <c r="L196" s="41"/>
      <c r="M196" s="224" t="s">
        <v>1</v>
      </c>
      <c r="N196" s="225" t="s">
        <v>41</v>
      </c>
      <c r="O196" s="88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457</v>
      </c>
      <c r="AT196" s="228" t="s">
        <v>119</v>
      </c>
      <c r="AU196" s="228" t="s">
        <v>86</v>
      </c>
      <c r="AY196" s="14" t="s">
        <v>116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84</v>
      </c>
      <c r="BK196" s="229">
        <f>ROUND(I196*H196,2)</f>
        <v>0</v>
      </c>
      <c r="BL196" s="14" t="s">
        <v>457</v>
      </c>
      <c r="BM196" s="228" t="s">
        <v>496</v>
      </c>
    </row>
    <row r="197" s="2" customFormat="1" ht="33" customHeight="1">
      <c r="A197" s="35"/>
      <c r="B197" s="36"/>
      <c r="C197" s="230" t="s">
        <v>497</v>
      </c>
      <c r="D197" s="230" t="s">
        <v>178</v>
      </c>
      <c r="E197" s="231" t="s">
        <v>498</v>
      </c>
      <c r="F197" s="232" t="s">
        <v>499</v>
      </c>
      <c r="G197" s="233" t="s">
        <v>122</v>
      </c>
      <c r="H197" s="234">
        <v>3</v>
      </c>
      <c r="I197" s="235"/>
      <c r="J197" s="236">
        <f>ROUND(I197*H197,2)</f>
        <v>0</v>
      </c>
      <c r="K197" s="237"/>
      <c r="L197" s="238"/>
      <c r="M197" s="239" t="s">
        <v>1</v>
      </c>
      <c r="N197" s="240" t="s">
        <v>41</v>
      </c>
      <c r="O197" s="88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491</v>
      </c>
      <c r="AT197" s="228" t="s">
        <v>178</v>
      </c>
      <c r="AU197" s="228" t="s">
        <v>86</v>
      </c>
      <c r="AY197" s="14" t="s">
        <v>116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84</v>
      </c>
      <c r="BK197" s="229">
        <f>ROUND(I197*H197,2)</f>
        <v>0</v>
      </c>
      <c r="BL197" s="14" t="s">
        <v>457</v>
      </c>
      <c r="BM197" s="228" t="s">
        <v>500</v>
      </c>
    </row>
    <row r="198" s="2" customFormat="1" ht="33" customHeight="1">
      <c r="A198" s="35"/>
      <c r="B198" s="36"/>
      <c r="C198" s="230" t="s">
        <v>457</v>
      </c>
      <c r="D198" s="230" t="s">
        <v>178</v>
      </c>
      <c r="E198" s="231" t="s">
        <v>501</v>
      </c>
      <c r="F198" s="232" t="s">
        <v>502</v>
      </c>
      <c r="G198" s="233" t="s">
        <v>122</v>
      </c>
      <c r="H198" s="234">
        <v>6</v>
      </c>
      <c r="I198" s="235"/>
      <c r="J198" s="236">
        <f>ROUND(I198*H198,2)</f>
        <v>0</v>
      </c>
      <c r="K198" s="237"/>
      <c r="L198" s="238"/>
      <c r="M198" s="239" t="s">
        <v>1</v>
      </c>
      <c r="N198" s="240" t="s">
        <v>41</v>
      </c>
      <c r="O198" s="88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491</v>
      </c>
      <c r="AT198" s="228" t="s">
        <v>178</v>
      </c>
      <c r="AU198" s="228" t="s">
        <v>86</v>
      </c>
      <c r="AY198" s="14" t="s">
        <v>116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84</v>
      </c>
      <c r="BK198" s="229">
        <f>ROUND(I198*H198,2)</f>
        <v>0</v>
      </c>
      <c r="BL198" s="14" t="s">
        <v>457</v>
      </c>
      <c r="BM198" s="228" t="s">
        <v>503</v>
      </c>
    </row>
    <row r="199" s="2" customFormat="1" ht="33" customHeight="1">
      <c r="A199" s="35"/>
      <c r="B199" s="36"/>
      <c r="C199" s="230" t="s">
        <v>504</v>
      </c>
      <c r="D199" s="230" t="s">
        <v>178</v>
      </c>
      <c r="E199" s="231" t="s">
        <v>505</v>
      </c>
      <c r="F199" s="232" t="s">
        <v>506</v>
      </c>
      <c r="G199" s="233" t="s">
        <v>122</v>
      </c>
      <c r="H199" s="234">
        <v>3</v>
      </c>
      <c r="I199" s="235"/>
      <c r="J199" s="236">
        <f>ROUND(I199*H199,2)</f>
        <v>0</v>
      </c>
      <c r="K199" s="237"/>
      <c r="L199" s="238"/>
      <c r="M199" s="239" t="s">
        <v>1</v>
      </c>
      <c r="N199" s="240" t="s">
        <v>41</v>
      </c>
      <c r="O199" s="88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491</v>
      </c>
      <c r="AT199" s="228" t="s">
        <v>178</v>
      </c>
      <c r="AU199" s="228" t="s">
        <v>86</v>
      </c>
      <c r="AY199" s="14" t="s">
        <v>116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4" t="s">
        <v>84</v>
      </c>
      <c r="BK199" s="229">
        <f>ROUND(I199*H199,2)</f>
        <v>0</v>
      </c>
      <c r="BL199" s="14" t="s">
        <v>457</v>
      </c>
      <c r="BM199" s="228" t="s">
        <v>507</v>
      </c>
    </row>
    <row r="200" s="2" customFormat="1" ht="33" customHeight="1">
      <c r="A200" s="35"/>
      <c r="B200" s="36"/>
      <c r="C200" s="230" t="s">
        <v>508</v>
      </c>
      <c r="D200" s="230" t="s">
        <v>178</v>
      </c>
      <c r="E200" s="231" t="s">
        <v>509</v>
      </c>
      <c r="F200" s="232" t="s">
        <v>510</v>
      </c>
      <c r="G200" s="233" t="s">
        <v>122</v>
      </c>
      <c r="H200" s="234">
        <v>3</v>
      </c>
      <c r="I200" s="235"/>
      <c r="J200" s="236">
        <f>ROUND(I200*H200,2)</f>
        <v>0</v>
      </c>
      <c r="K200" s="237"/>
      <c r="L200" s="238"/>
      <c r="M200" s="239" t="s">
        <v>1</v>
      </c>
      <c r="N200" s="240" t="s">
        <v>41</v>
      </c>
      <c r="O200" s="88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491</v>
      </c>
      <c r="AT200" s="228" t="s">
        <v>178</v>
      </c>
      <c r="AU200" s="228" t="s">
        <v>86</v>
      </c>
      <c r="AY200" s="14" t="s">
        <v>116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84</v>
      </c>
      <c r="BK200" s="229">
        <f>ROUND(I200*H200,2)</f>
        <v>0</v>
      </c>
      <c r="BL200" s="14" t="s">
        <v>457</v>
      </c>
      <c r="BM200" s="228" t="s">
        <v>511</v>
      </c>
    </row>
    <row r="201" s="2" customFormat="1" ht="33" customHeight="1">
      <c r="A201" s="35"/>
      <c r="B201" s="36"/>
      <c r="C201" s="230" t="s">
        <v>512</v>
      </c>
      <c r="D201" s="230" t="s">
        <v>178</v>
      </c>
      <c r="E201" s="231" t="s">
        <v>513</v>
      </c>
      <c r="F201" s="232" t="s">
        <v>514</v>
      </c>
      <c r="G201" s="233" t="s">
        <v>122</v>
      </c>
      <c r="H201" s="234">
        <v>3</v>
      </c>
      <c r="I201" s="235"/>
      <c r="J201" s="236">
        <f>ROUND(I201*H201,2)</f>
        <v>0</v>
      </c>
      <c r="K201" s="237"/>
      <c r="L201" s="238"/>
      <c r="M201" s="239" t="s">
        <v>1</v>
      </c>
      <c r="N201" s="240" t="s">
        <v>41</v>
      </c>
      <c r="O201" s="88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491</v>
      </c>
      <c r="AT201" s="228" t="s">
        <v>178</v>
      </c>
      <c r="AU201" s="228" t="s">
        <v>86</v>
      </c>
      <c r="AY201" s="14" t="s">
        <v>116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84</v>
      </c>
      <c r="BK201" s="229">
        <f>ROUND(I201*H201,2)</f>
        <v>0</v>
      </c>
      <c r="BL201" s="14" t="s">
        <v>457</v>
      </c>
      <c r="BM201" s="228" t="s">
        <v>515</v>
      </c>
    </row>
    <row r="202" s="2" customFormat="1" ht="33" customHeight="1">
      <c r="A202" s="35"/>
      <c r="B202" s="36"/>
      <c r="C202" s="230" t="s">
        <v>516</v>
      </c>
      <c r="D202" s="230" t="s">
        <v>178</v>
      </c>
      <c r="E202" s="231" t="s">
        <v>517</v>
      </c>
      <c r="F202" s="232" t="s">
        <v>518</v>
      </c>
      <c r="G202" s="233" t="s">
        <v>122</v>
      </c>
      <c r="H202" s="234">
        <v>3</v>
      </c>
      <c r="I202" s="235"/>
      <c r="J202" s="236">
        <f>ROUND(I202*H202,2)</f>
        <v>0</v>
      </c>
      <c r="K202" s="237"/>
      <c r="L202" s="238"/>
      <c r="M202" s="239" t="s">
        <v>1</v>
      </c>
      <c r="N202" s="240" t="s">
        <v>41</v>
      </c>
      <c r="O202" s="88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491</v>
      </c>
      <c r="AT202" s="228" t="s">
        <v>178</v>
      </c>
      <c r="AU202" s="228" t="s">
        <v>86</v>
      </c>
      <c r="AY202" s="14" t="s">
        <v>116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84</v>
      </c>
      <c r="BK202" s="229">
        <f>ROUND(I202*H202,2)</f>
        <v>0</v>
      </c>
      <c r="BL202" s="14" t="s">
        <v>457</v>
      </c>
      <c r="BM202" s="228" t="s">
        <v>519</v>
      </c>
    </row>
    <row r="203" s="2" customFormat="1" ht="33" customHeight="1">
      <c r="A203" s="35"/>
      <c r="B203" s="36"/>
      <c r="C203" s="230" t="s">
        <v>520</v>
      </c>
      <c r="D203" s="230" t="s">
        <v>178</v>
      </c>
      <c r="E203" s="231" t="s">
        <v>521</v>
      </c>
      <c r="F203" s="232" t="s">
        <v>522</v>
      </c>
      <c r="G203" s="233" t="s">
        <v>122</v>
      </c>
      <c r="H203" s="234">
        <v>3</v>
      </c>
      <c r="I203" s="235"/>
      <c r="J203" s="236">
        <f>ROUND(I203*H203,2)</f>
        <v>0</v>
      </c>
      <c r="K203" s="237"/>
      <c r="L203" s="238"/>
      <c r="M203" s="239" t="s">
        <v>1</v>
      </c>
      <c r="N203" s="240" t="s">
        <v>41</v>
      </c>
      <c r="O203" s="88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491</v>
      </c>
      <c r="AT203" s="228" t="s">
        <v>178</v>
      </c>
      <c r="AU203" s="228" t="s">
        <v>86</v>
      </c>
      <c r="AY203" s="14" t="s">
        <v>116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4" t="s">
        <v>84</v>
      </c>
      <c r="BK203" s="229">
        <f>ROUND(I203*H203,2)</f>
        <v>0</v>
      </c>
      <c r="BL203" s="14" t="s">
        <v>457</v>
      </c>
      <c r="BM203" s="228" t="s">
        <v>523</v>
      </c>
    </row>
    <row r="204" s="2" customFormat="1" ht="33" customHeight="1">
      <c r="A204" s="35"/>
      <c r="B204" s="36"/>
      <c r="C204" s="230" t="s">
        <v>524</v>
      </c>
      <c r="D204" s="230" t="s">
        <v>178</v>
      </c>
      <c r="E204" s="231" t="s">
        <v>525</v>
      </c>
      <c r="F204" s="232" t="s">
        <v>526</v>
      </c>
      <c r="G204" s="233" t="s">
        <v>122</v>
      </c>
      <c r="H204" s="234">
        <v>3</v>
      </c>
      <c r="I204" s="235"/>
      <c r="J204" s="236">
        <f>ROUND(I204*H204,2)</f>
        <v>0</v>
      </c>
      <c r="K204" s="237"/>
      <c r="L204" s="238"/>
      <c r="M204" s="239" t="s">
        <v>1</v>
      </c>
      <c r="N204" s="240" t="s">
        <v>41</v>
      </c>
      <c r="O204" s="88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491</v>
      </c>
      <c r="AT204" s="228" t="s">
        <v>178</v>
      </c>
      <c r="AU204" s="228" t="s">
        <v>86</v>
      </c>
      <c r="AY204" s="14" t="s">
        <v>116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4" t="s">
        <v>84</v>
      </c>
      <c r="BK204" s="229">
        <f>ROUND(I204*H204,2)</f>
        <v>0</v>
      </c>
      <c r="BL204" s="14" t="s">
        <v>457</v>
      </c>
      <c r="BM204" s="228" t="s">
        <v>527</v>
      </c>
    </row>
    <row r="205" s="2" customFormat="1" ht="21.75" customHeight="1">
      <c r="A205" s="35"/>
      <c r="B205" s="36"/>
      <c r="C205" s="230" t="s">
        <v>528</v>
      </c>
      <c r="D205" s="230" t="s">
        <v>178</v>
      </c>
      <c r="E205" s="231" t="s">
        <v>529</v>
      </c>
      <c r="F205" s="232" t="s">
        <v>530</v>
      </c>
      <c r="G205" s="233" t="s">
        <v>122</v>
      </c>
      <c r="H205" s="234">
        <v>3</v>
      </c>
      <c r="I205" s="235"/>
      <c r="J205" s="236">
        <f>ROUND(I205*H205,2)</f>
        <v>0</v>
      </c>
      <c r="K205" s="237"/>
      <c r="L205" s="238"/>
      <c r="M205" s="239" t="s">
        <v>1</v>
      </c>
      <c r="N205" s="240" t="s">
        <v>41</v>
      </c>
      <c r="O205" s="88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491</v>
      </c>
      <c r="AT205" s="228" t="s">
        <v>178</v>
      </c>
      <c r="AU205" s="228" t="s">
        <v>86</v>
      </c>
      <c r="AY205" s="14" t="s">
        <v>116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84</v>
      </c>
      <c r="BK205" s="229">
        <f>ROUND(I205*H205,2)</f>
        <v>0</v>
      </c>
      <c r="BL205" s="14" t="s">
        <v>457</v>
      </c>
      <c r="BM205" s="228" t="s">
        <v>531</v>
      </c>
    </row>
    <row r="206" s="2" customFormat="1" ht="21.75" customHeight="1">
      <c r="A206" s="35"/>
      <c r="B206" s="36"/>
      <c r="C206" s="230" t="s">
        <v>532</v>
      </c>
      <c r="D206" s="230" t="s">
        <v>178</v>
      </c>
      <c r="E206" s="231" t="s">
        <v>533</v>
      </c>
      <c r="F206" s="232" t="s">
        <v>534</v>
      </c>
      <c r="G206" s="233" t="s">
        <v>122</v>
      </c>
      <c r="H206" s="234">
        <v>6</v>
      </c>
      <c r="I206" s="235"/>
      <c r="J206" s="236">
        <f>ROUND(I206*H206,2)</f>
        <v>0</v>
      </c>
      <c r="K206" s="237"/>
      <c r="L206" s="238"/>
      <c r="M206" s="239" t="s">
        <v>1</v>
      </c>
      <c r="N206" s="240" t="s">
        <v>41</v>
      </c>
      <c r="O206" s="88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491</v>
      </c>
      <c r="AT206" s="228" t="s">
        <v>178</v>
      </c>
      <c r="AU206" s="228" t="s">
        <v>86</v>
      </c>
      <c r="AY206" s="14" t="s">
        <v>116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4" t="s">
        <v>84</v>
      </c>
      <c r="BK206" s="229">
        <f>ROUND(I206*H206,2)</f>
        <v>0</v>
      </c>
      <c r="BL206" s="14" t="s">
        <v>457</v>
      </c>
      <c r="BM206" s="228" t="s">
        <v>535</v>
      </c>
    </row>
    <row r="207" s="2" customFormat="1" ht="21.75" customHeight="1">
      <c r="A207" s="35"/>
      <c r="B207" s="36"/>
      <c r="C207" s="230" t="s">
        <v>536</v>
      </c>
      <c r="D207" s="230" t="s">
        <v>178</v>
      </c>
      <c r="E207" s="231" t="s">
        <v>537</v>
      </c>
      <c r="F207" s="232" t="s">
        <v>538</v>
      </c>
      <c r="G207" s="233" t="s">
        <v>122</v>
      </c>
      <c r="H207" s="234">
        <v>6</v>
      </c>
      <c r="I207" s="235"/>
      <c r="J207" s="236">
        <f>ROUND(I207*H207,2)</f>
        <v>0</v>
      </c>
      <c r="K207" s="237"/>
      <c r="L207" s="238"/>
      <c r="M207" s="239" t="s">
        <v>1</v>
      </c>
      <c r="N207" s="240" t="s">
        <v>41</v>
      </c>
      <c r="O207" s="88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491</v>
      </c>
      <c r="AT207" s="228" t="s">
        <v>178</v>
      </c>
      <c r="AU207" s="228" t="s">
        <v>86</v>
      </c>
      <c r="AY207" s="14" t="s">
        <v>116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4" t="s">
        <v>84</v>
      </c>
      <c r="BK207" s="229">
        <f>ROUND(I207*H207,2)</f>
        <v>0</v>
      </c>
      <c r="BL207" s="14" t="s">
        <v>457</v>
      </c>
      <c r="BM207" s="228" t="s">
        <v>539</v>
      </c>
    </row>
    <row r="208" s="2" customFormat="1" ht="21.75" customHeight="1">
      <c r="A208" s="35"/>
      <c r="B208" s="36"/>
      <c r="C208" s="230" t="s">
        <v>540</v>
      </c>
      <c r="D208" s="230" t="s">
        <v>178</v>
      </c>
      <c r="E208" s="231" t="s">
        <v>541</v>
      </c>
      <c r="F208" s="232" t="s">
        <v>542</v>
      </c>
      <c r="G208" s="233" t="s">
        <v>122</v>
      </c>
      <c r="H208" s="234">
        <v>3</v>
      </c>
      <c r="I208" s="235"/>
      <c r="J208" s="236">
        <f>ROUND(I208*H208,2)</f>
        <v>0</v>
      </c>
      <c r="K208" s="237"/>
      <c r="L208" s="238"/>
      <c r="M208" s="239" t="s">
        <v>1</v>
      </c>
      <c r="N208" s="240" t="s">
        <v>41</v>
      </c>
      <c r="O208" s="88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491</v>
      </c>
      <c r="AT208" s="228" t="s">
        <v>178</v>
      </c>
      <c r="AU208" s="228" t="s">
        <v>86</v>
      </c>
      <c r="AY208" s="14" t="s">
        <v>116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84</v>
      </c>
      <c r="BK208" s="229">
        <f>ROUND(I208*H208,2)</f>
        <v>0</v>
      </c>
      <c r="BL208" s="14" t="s">
        <v>457</v>
      </c>
      <c r="BM208" s="228" t="s">
        <v>543</v>
      </c>
    </row>
    <row r="209" s="2" customFormat="1" ht="16.5" customHeight="1">
      <c r="A209" s="35"/>
      <c r="B209" s="36"/>
      <c r="C209" s="216" t="s">
        <v>544</v>
      </c>
      <c r="D209" s="216" t="s">
        <v>119</v>
      </c>
      <c r="E209" s="217" t="s">
        <v>545</v>
      </c>
      <c r="F209" s="218" t="s">
        <v>546</v>
      </c>
      <c r="G209" s="219" t="s">
        <v>122</v>
      </c>
      <c r="H209" s="220">
        <v>3</v>
      </c>
      <c r="I209" s="221"/>
      <c r="J209" s="222">
        <f>ROUND(I209*H209,2)</f>
        <v>0</v>
      </c>
      <c r="K209" s="223"/>
      <c r="L209" s="41"/>
      <c r="M209" s="224" t="s">
        <v>1</v>
      </c>
      <c r="N209" s="225" t="s">
        <v>41</v>
      </c>
      <c r="O209" s="88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457</v>
      </c>
      <c r="AT209" s="228" t="s">
        <v>119</v>
      </c>
      <c r="AU209" s="228" t="s">
        <v>86</v>
      </c>
      <c r="AY209" s="14" t="s">
        <v>116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4" t="s">
        <v>84</v>
      </c>
      <c r="BK209" s="229">
        <f>ROUND(I209*H209,2)</f>
        <v>0</v>
      </c>
      <c r="BL209" s="14" t="s">
        <v>457</v>
      </c>
      <c r="BM209" s="228" t="s">
        <v>547</v>
      </c>
    </row>
    <row r="210" s="2" customFormat="1" ht="16.5" customHeight="1">
      <c r="A210" s="35"/>
      <c r="B210" s="36"/>
      <c r="C210" s="216" t="s">
        <v>548</v>
      </c>
      <c r="D210" s="216" t="s">
        <v>119</v>
      </c>
      <c r="E210" s="217" t="s">
        <v>549</v>
      </c>
      <c r="F210" s="218" t="s">
        <v>550</v>
      </c>
      <c r="G210" s="219" t="s">
        <v>122</v>
      </c>
      <c r="H210" s="220">
        <v>1</v>
      </c>
      <c r="I210" s="221"/>
      <c r="J210" s="222">
        <f>ROUND(I210*H210,2)</f>
        <v>0</v>
      </c>
      <c r="K210" s="223"/>
      <c r="L210" s="41"/>
      <c r="M210" s="224" t="s">
        <v>1</v>
      </c>
      <c r="N210" s="225" t="s">
        <v>41</v>
      </c>
      <c r="O210" s="88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457</v>
      </c>
      <c r="AT210" s="228" t="s">
        <v>119</v>
      </c>
      <c r="AU210" s="228" t="s">
        <v>86</v>
      </c>
      <c r="AY210" s="14" t="s">
        <v>116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4" t="s">
        <v>84</v>
      </c>
      <c r="BK210" s="229">
        <f>ROUND(I210*H210,2)</f>
        <v>0</v>
      </c>
      <c r="BL210" s="14" t="s">
        <v>457</v>
      </c>
      <c r="BM210" s="228" t="s">
        <v>551</v>
      </c>
    </row>
    <row r="211" s="2" customFormat="1" ht="21.75" customHeight="1">
      <c r="A211" s="35"/>
      <c r="B211" s="36"/>
      <c r="C211" s="216" t="s">
        <v>552</v>
      </c>
      <c r="D211" s="216" t="s">
        <v>119</v>
      </c>
      <c r="E211" s="217" t="s">
        <v>553</v>
      </c>
      <c r="F211" s="218" t="s">
        <v>554</v>
      </c>
      <c r="G211" s="219" t="s">
        <v>122</v>
      </c>
      <c r="H211" s="220">
        <v>1</v>
      </c>
      <c r="I211" s="221"/>
      <c r="J211" s="222">
        <f>ROUND(I211*H211,2)</f>
        <v>0</v>
      </c>
      <c r="K211" s="223"/>
      <c r="L211" s="41"/>
      <c r="M211" s="224" t="s">
        <v>1</v>
      </c>
      <c r="N211" s="225" t="s">
        <v>41</v>
      </c>
      <c r="O211" s="88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457</v>
      </c>
      <c r="AT211" s="228" t="s">
        <v>119</v>
      </c>
      <c r="AU211" s="228" t="s">
        <v>86</v>
      </c>
      <c r="AY211" s="14" t="s">
        <v>116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4" t="s">
        <v>84</v>
      </c>
      <c r="BK211" s="229">
        <f>ROUND(I211*H211,2)</f>
        <v>0</v>
      </c>
      <c r="BL211" s="14" t="s">
        <v>457</v>
      </c>
      <c r="BM211" s="228" t="s">
        <v>555</v>
      </c>
    </row>
    <row r="212" s="2" customFormat="1" ht="21.75" customHeight="1">
      <c r="A212" s="35"/>
      <c r="B212" s="36"/>
      <c r="C212" s="216" t="s">
        <v>556</v>
      </c>
      <c r="D212" s="216" t="s">
        <v>119</v>
      </c>
      <c r="E212" s="217" t="s">
        <v>557</v>
      </c>
      <c r="F212" s="218" t="s">
        <v>558</v>
      </c>
      <c r="G212" s="219" t="s">
        <v>122</v>
      </c>
      <c r="H212" s="220">
        <v>1</v>
      </c>
      <c r="I212" s="221"/>
      <c r="J212" s="222">
        <f>ROUND(I212*H212,2)</f>
        <v>0</v>
      </c>
      <c r="K212" s="223"/>
      <c r="L212" s="41"/>
      <c r="M212" s="224" t="s">
        <v>1</v>
      </c>
      <c r="N212" s="225" t="s">
        <v>41</v>
      </c>
      <c r="O212" s="88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457</v>
      </c>
      <c r="AT212" s="228" t="s">
        <v>119</v>
      </c>
      <c r="AU212" s="228" t="s">
        <v>86</v>
      </c>
      <c r="AY212" s="14" t="s">
        <v>116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4" t="s">
        <v>84</v>
      </c>
      <c r="BK212" s="229">
        <f>ROUND(I212*H212,2)</f>
        <v>0</v>
      </c>
      <c r="BL212" s="14" t="s">
        <v>457</v>
      </c>
      <c r="BM212" s="228" t="s">
        <v>559</v>
      </c>
    </row>
    <row r="213" s="2" customFormat="1" ht="21.75" customHeight="1">
      <c r="A213" s="35"/>
      <c r="B213" s="36"/>
      <c r="C213" s="216" t="s">
        <v>560</v>
      </c>
      <c r="D213" s="216" t="s">
        <v>119</v>
      </c>
      <c r="E213" s="217" t="s">
        <v>561</v>
      </c>
      <c r="F213" s="218" t="s">
        <v>562</v>
      </c>
      <c r="G213" s="219" t="s">
        <v>122</v>
      </c>
      <c r="H213" s="220">
        <v>1</v>
      </c>
      <c r="I213" s="221"/>
      <c r="J213" s="222">
        <f>ROUND(I213*H213,2)</f>
        <v>0</v>
      </c>
      <c r="K213" s="223"/>
      <c r="L213" s="41"/>
      <c r="M213" s="224" t="s">
        <v>1</v>
      </c>
      <c r="N213" s="225" t="s">
        <v>41</v>
      </c>
      <c r="O213" s="88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457</v>
      </c>
      <c r="AT213" s="228" t="s">
        <v>119</v>
      </c>
      <c r="AU213" s="228" t="s">
        <v>86</v>
      </c>
      <c r="AY213" s="14" t="s">
        <v>116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4" t="s">
        <v>84</v>
      </c>
      <c r="BK213" s="229">
        <f>ROUND(I213*H213,2)</f>
        <v>0</v>
      </c>
      <c r="BL213" s="14" t="s">
        <v>457</v>
      </c>
      <c r="BM213" s="228" t="s">
        <v>563</v>
      </c>
    </row>
    <row r="214" s="2" customFormat="1" ht="33" customHeight="1">
      <c r="A214" s="35"/>
      <c r="B214" s="36"/>
      <c r="C214" s="216" t="s">
        <v>564</v>
      </c>
      <c r="D214" s="216" t="s">
        <v>119</v>
      </c>
      <c r="E214" s="217" t="s">
        <v>565</v>
      </c>
      <c r="F214" s="218" t="s">
        <v>566</v>
      </c>
      <c r="G214" s="219" t="s">
        <v>122</v>
      </c>
      <c r="H214" s="220">
        <v>1</v>
      </c>
      <c r="I214" s="221"/>
      <c r="J214" s="222">
        <f>ROUND(I214*H214,2)</f>
        <v>0</v>
      </c>
      <c r="K214" s="223"/>
      <c r="L214" s="41"/>
      <c r="M214" s="224" t="s">
        <v>1</v>
      </c>
      <c r="N214" s="225" t="s">
        <v>41</v>
      </c>
      <c r="O214" s="88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457</v>
      </c>
      <c r="AT214" s="228" t="s">
        <v>119</v>
      </c>
      <c r="AU214" s="228" t="s">
        <v>86</v>
      </c>
      <c r="AY214" s="14" t="s">
        <v>116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4" t="s">
        <v>84</v>
      </c>
      <c r="BK214" s="229">
        <f>ROUND(I214*H214,2)</f>
        <v>0</v>
      </c>
      <c r="BL214" s="14" t="s">
        <v>457</v>
      </c>
      <c r="BM214" s="228" t="s">
        <v>567</v>
      </c>
    </row>
    <row r="215" s="2" customFormat="1" ht="66.75" customHeight="1">
      <c r="A215" s="35"/>
      <c r="B215" s="36"/>
      <c r="C215" s="216" t="s">
        <v>568</v>
      </c>
      <c r="D215" s="216" t="s">
        <v>119</v>
      </c>
      <c r="E215" s="217" t="s">
        <v>569</v>
      </c>
      <c r="F215" s="218" t="s">
        <v>570</v>
      </c>
      <c r="G215" s="219" t="s">
        <v>122</v>
      </c>
      <c r="H215" s="220">
        <v>1</v>
      </c>
      <c r="I215" s="221"/>
      <c r="J215" s="222">
        <f>ROUND(I215*H215,2)</f>
        <v>0</v>
      </c>
      <c r="K215" s="223"/>
      <c r="L215" s="41"/>
      <c r="M215" s="224" t="s">
        <v>1</v>
      </c>
      <c r="N215" s="225" t="s">
        <v>41</v>
      </c>
      <c r="O215" s="88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8" t="s">
        <v>457</v>
      </c>
      <c r="AT215" s="228" t="s">
        <v>119</v>
      </c>
      <c r="AU215" s="228" t="s">
        <v>86</v>
      </c>
      <c r="AY215" s="14" t="s">
        <v>116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4" t="s">
        <v>84</v>
      </c>
      <c r="BK215" s="229">
        <f>ROUND(I215*H215,2)</f>
        <v>0</v>
      </c>
      <c r="BL215" s="14" t="s">
        <v>457</v>
      </c>
      <c r="BM215" s="228" t="s">
        <v>571</v>
      </c>
    </row>
    <row r="216" s="2" customFormat="1" ht="16.5" customHeight="1">
      <c r="A216" s="35"/>
      <c r="B216" s="36"/>
      <c r="C216" s="216" t="s">
        <v>572</v>
      </c>
      <c r="D216" s="216" t="s">
        <v>119</v>
      </c>
      <c r="E216" s="217" t="s">
        <v>573</v>
      </c>
      <c r="F216" s="218" t="s">
        <v>574</v>
      </c>
      <c r="G216" s="219" t="s">
        <v>122</v>
      </c>
      <c r="H216" s="220">
        <v>1</v>
      </c>
      <c r="I216" s="221"/>
      <c r="J216" s="222">
        <f>ROUND(I216*H216,2)</f>
        <v>0</v>
      </c>
      <c r="K216" s="223"/>
      <c r="L216" s="41"/>
      <c r="M216" s="224" t="s">
        <v>1</v>
      </c>
      <c r="N216" s="225" t="s">
        <v>41</v>
      </c>
      <c r="O216" s="88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457</v>
      </c>
      <c r="AT216" s="228" t="s">
        <v>119</v>
      </c>
      <c r="AU216" s="228" t="s">
        <v>86</v>
      </c>
      <c r="AY216" s="14" t="s">
        <v>116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4" t="s">
        <v>84</v>
      </c>
      <c r="BK216" s="229">
        <f>ROUND(I216*H216,2)</f>
        <v>0</v>
      </c>
      <c r="BL216" s="14" t="s">
        <v>457</v>
      </c>
      <c r="BM216" s="228" t="s">
        <v>575</v>
      </c>
    </row>
    <row r="217" s="2" customFormat="1" ht="21.75" customHeight="1">
      <c r="A217" s="35"/>
      <c r="B217" s="36"/>
      <c r="C217" s="216" t="s">
        <v>576</v>
      </c>
      <c r="D217" s="216" t="s">
        <v>119</v>
      </c>
      <c r="E217" s="217" t="s">
        <v>577</v>
      </c>
      <c r="F217" s="218" t="s">
        <v>578</v>
      </c>
      <c r="G217" s="219" t="s">
        <v>172</v>
      </c>
      <c r="H217" s="220">
        <v>1</v>
      </c>
      <c r="I217" s="221"/>
      <c r="J217" s="222">
        <f>ROUND(I217*H217,2)</f>
        <v>0</v>
      </c>
      <c r="K217" s="223"/>
      <c r="L217" s="41"/>
      <c r="M217" s="224" t="s">
        <v>1</v>
      </c>
      <c r="N217" s="225" t="s">
        <v>41</v>
      </c>
      <c r="O217" s="88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8" t="s">
        <v>457</v>
      </c>
      <c r="AT217" s="228" t="s">
        <v>119</v>
      </c>
      <c r="AU217" s="228" t="s">
        <v>86</v>
      </c>
      <c r="AY217" s="14" t="s">
        <v>116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4" t="s">
        <v>84</v>
      </c>
      <c r="BK217" s="229">
        <f>ROUND(I217*H217,2)</f>
        <v>0</v>
      </c>
      <c r="BL217" s="14" t="s">
        <v>457</v>
      </c>
      <c r="BM217" s="228" t="s">
        <v>579</v>
      </c>
    </row>
    <row r="218" s="2" customFormat="1" ht="21.75" customHeight="1">
      <c r="A218" s="35"/>
      <c r="B218" s="36"/>
      <c r="C218" s="216" t="s">
        <v>580</v>
      </c>
      <c r="D218" s="216" t="s">
        <v>119</v>
      </c>
      <c r="E218" s="217" t="s">
        <v>581</v>
      </c>
      <c r="F218" s="218" t="s">
        <v>582</v>
      </c>
      <c r="G218" s="219" t="s">
        <v>583</v>
      </c>
      <c r="H218" s="220">
        <v>0.5</v>
      </c>
      <c r="I218" s="221"/>
      <c r="J218" s="222">
        <f>ROUND(I218*H218,2)</f>
        <v>0</v>
      </c>
      <c r="K218" s="223"/>
      <c r="L218" s="41"/>
      <c r="M218" s="224" t="s">
        <v>1</v>
      </c>
      <c r="N218" s="225" t="s">
        <v>41</v>
      </c>
      <c r="O218" s="88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8" t="s">
        <v>457</v>
      </c>
      <c r="AT218" s="228" t="s">
        <v>119</v>
      </c>
      <c r="AU218" s="228" t="s">
        <v>86</v>
      </c>
      <c r="AY218" s="14" t="s">
        <v>116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4" t="s">
        <v>84</v>
      </c>
      <c r="BK218" s="229">
        <f>ROUND(I218*H218,2)</f>
        <v>0</v>
      </c>
      <c r="BL218" s="14" t="s">
        <v>457</v>
      </c>
      <c r="BM218" s="228" t="s">
        <v>584</v>
      </c>
    </row>
    <row r="219" s="2" customFormat="1" ht="21.75" customHeight="1">
      <c r="A219" s="35"/>
      <c r="B219" s="36"/>
      <c r="C219" s="216" t="s">
        <v>585</v>
      </c>
      <c r="D219" s="216" t="s">
        <v>119</v>
      </c>
      <c r="E219" s="217" t="s">
        <v>586</v>
      </c>
      <c r="F219" s="218" t="s">
        <v>587</v>
      </c>
      <c r="G219" s="219" t="s">
        <v>583</v>
      </c>
      <c r="H219" s="220">
        <v>0.20000000000000001</v>
      </c>
      <c r="I219" s="221"/>
      <c r="J219" s="222">
        <f>ROUND(I219*H219,2)</f>
        <v>0</v>
      </c>
      <c r="K219" s="223"/>
      <c r="L219" s="41"/>
      <c r="M219" s="224" t="s">
        <v>1</v>
      </c>
      <c r="N219" s="225" t="s">
        <v>41</v>
      </c>
      <c r="O219" s="88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8" t="s">
        <v>457</v>
      </c>
      <c r="AT219" s="228" t="s">
        <v>119</v>
      </c>
      <c r="AU219" s="228" t="s">
        <v>86</v>
      </c>
      <c r="AY219" s="14" t="s">
        <v>116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4" t="s">
        <v>84</v>
      </c>
      <c r="BK219" s="229">
        <f>ROUND(I219*H219,2)</f>
        <v>0</v>
      </c>
      <c r="BL219" s="14" t="s">
        <v>457</v>
      </c>
      <c r="BM219" s="228" t="s">
        <v>588</v>
      </c>
    </row>
    <row r="220" s="2" customFormat="1" ht="21.75" customHeight="1">
      <c r="A220" s="35"/>
      <c r="B220" s="36"/>
      <c r="C220" s="216" t="s">
        <v>589</v>
      </c>
      <c r="D220" s="216" t="s">
        <v>119</v>
      </c>
      <c r="E220" s="217" t="s">
        <v>590</v>
      </c>
      <c r="F220" s="218" t="s">
        <v>591</v>
      </c>
      <c r="G220" s="219" t="s">
        <v>122</v>
      </c>
      <c r="H220" s="220">
        <v>5</v>
      </c>
      <c r="I220" s="221"/>
      <c r="J220" s="222">
        <f>ROUND(I220*H220,2)</f>
        <v>0</v>
      </c>
      <c r="K220" s="223"/>
      <c r="L220" s="41"/>
      <c r="M220" s="224" t="s">
        <v>1</v>
      </c>
      <c r="N220" s="225" t="s">
        <v>41</v>
      </c>
      <c r="O220" s="88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457</v>
      </c>
      <c r="AT220" s="228" t="s">
        <v>119</v>
      </c>
      <c r="AU220" s="228" t="s">
        <v>86</v>
      </c>
      <c r="AY220" s="14" t="s">
        <v>116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4" t="s">
        <v>84</v>
      </c>
      <c r="BK220" s="229">
        <f>ROUND(I220*H220,2)</f>
        <v>0</v>
      </c>
      <c r="BL220" s="14" t="s">
        <v>457</v>
      </c>
      <c r="BM220" s="228" t="s">
        <v>592</v>
      </c>
    </row>
    <row r="221" s="2" customFormat="1" ht="44.25" customHeight="1">
      <c r="A221" s="35"/>
      <c r="B221" s="36"/>
      <c r="C221" s="216" t="s">
        <v>593</v>
      </c>
      <c r="D221" s="216" t="s">
        <v>119</v>
      </c>
      <c r="E221" s="217" t="s">
        <v>594</v>
      </c>
      <c r="F221" s="218" t="s">
        <v>595</v>
      </c>
      <c r="G221" s="219" t="s">
        <v>172</v>
      </c>
      <c r="H221" s="220">
        <v>1</v>
      </c>
      <c r="I221" s="221"/>
      <c r="J221" s="222">
        <f>ROUND(I221*H221,2)</f>
        <v>0</v>
      </c>
      <c r="K221" s="223"/>
      <c r="L221" s="41"/>
      <c r="M221" s="224" t="s">
        <v>1</v>
      </c>
      <c r="N221" s="225" t="s">
        <v>41</v>
      </c>
      <c r="O221" s="88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8" t="s">
        <v>457</v>
      </c>
      <c r="AT221" s="228" t="s">
        <v>119</v>
      </c>
      <c r="AU221" s="228" t="s">
        <v>86</v>
      </c>
      <c r="AY221" s="14" t="s">
        <v>116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4" t="s">
        <v>84</v>
      </c>
      <c r="BK221" s="229">
        <f>ROUND(I221*H221,2)</f>
        <v>0</v>
      </c>
      <c r="BL221" s="14" t="s">
        <v>457</v>
      </c>
      <c r="BM221" s="228" t="s">
        <v>596</v>
      </c>
    </row>
    <row r="222" s="2" customFormat="1" ht="21.75" customHeight="1">
      <c r="A222" s="35"/>
      <c r="B222" s="36"/>
      <c r="C222" s="216" t="s">
        <v>597</v>
      </c>
      <c r="D222" s="216" t="s">
        <v>119</v>
      </c>
      <c r="E222" s="217" t="s">
        <v>598</v>
      </c>
      <c r="F222" s="218" t="s">
        <v>599</v>
      </c>
      <c r="G222" s="219" t="s">
        <v>242</v>
      </c>
      <c r="H222" s="220">
        <v>1.5</v>
      </c>
      <c r="I222" s="221"/>
      <c r="J222" s="222">
        <f>ROUND(I222*H222,2)</f>
        <v>0</v>
      </c>
      <c r="K222" s="223"/>
      <c r="L222" s="41"/>
      <c r="M222" s="224" t="s">
        <v>1</v>
      </c>
      <c r="N222" s="225" t="s">
        <v>41</v>
      </c>
      <c r="O222" s="88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123</v>
      </c>
      <c r="AT222" s="228" t="s">
        <v>119</v>
      </c>
      <c r="AU222" s="228" t="s">
        <v>86</v>
      </c>
      <c r="AY222" s="14" t="s">
        <v>116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4" t="s">
        <v>84</v>
      </c>
      <c r="BK222" s="229">
        <f>ROUND(I222*H222,2)</f>
        <v>0</v>
      </c>
      <c r="BL222" s="14" t="s">
        <v>123</v>
      </c>
      <c r="BM222" s="228" t="s">
        <v>600</v>
      </c>
    </row>
    <row r="223" s="2" customFormat="1" ht="21.75" customHeight="1">
      <c r="A223" s="35"/>
      <c r="B223" s="36"/>
      <c r="C223" s="216" t="s">
        <v>601</v>
      </c>
      <c r="D223" s="216" t="s">
        <v>119</v>
      </c>
      <c r="E223" s="217" t="s">
        <v>602</v>
      </c>
      <c r="F223" s="218" t="s">
        <v>603</v>
      </c>
      <c r="G223" s="219" t="s">
        <v>242</v>
      </c>
      <c r="H223" s="220">
        <v>1.5</v>
      </c>
      <c r="I223" s="221"/>
      <c r="J223" s="222">
        <f>ROUND(I223*H223,2)</f>
        <v>0</v>
      </c>
      <c r="K223" s="223"/>
      <c r="L223" s="41"/>
      <c r="M223" s="224" t="s">
        <v>1</v>
      </c>
      <c r="N223" s="225" t="s">
        <v>41</v>
      </c>
      <c r="O223" s="88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8" t="s">
        <v>123</v>
      </c>
      <c r="AT223" s="228" t="s">
        <v>119</v>
      </c>
      <c r="AU223" s="228" t="s">
        <v>86</v>
      </c>
      <c r="AY223" s="14" t="s">
        <v>116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4" t="s">
        <v>84</v>
      </c>
      <c r="BK223" s="229">
        <f>ROUND(I223*H223,2)</f>
        <v>0</v>
      </c>
      <c r="BL223" s="14" t="s">
        <v>123</v>
      </c>
      <c r="BM223" s="228" t="s">
        <v>604</v>
      </c>
    </row>
    <row r="224" s="12" customFormat="1" ht="22.8" customHeight="1">
      <c r="A224" s="12"/>
      <c r="B224" s="200"/>
      <c r="C224" s="201"/>
      <c r="D224" s="202" t="s">
        <v>75</v>
      </c>
      <c r="E224" s="214" t="s">
        <v>605</v>
      </c>
      <c r="F224" s="214" t="s">
        <v>606</v>
      </c>
      <c r="G224" s="201"/>
      <c r="H224" s="201"/>
      <c r="I224" s="204"/>
      <c r="J224" s="215">
        <f>BK224</f>
        <v>0</v>
      </c>
      <c r="K224" s="201"/>
      <c r="L224" s="206"/>
      <c r="M224" s="207"/>
      <c r="N224" s="208"/>
      <c r="O224" s="208"/>
      <c r="P224" s="209">
        <f>SUM(P225:P238)</f>
        <v>0</v>
      </c>
      <c r="Q224" s="208"/>
      <c r="R224" s="209">
        <f>SUM(R225:R238)</f>
        <v>0.51888000000000001</v>
      </c>
      <c r="S224" s="208"/>
      <c r="T224" s="210">
        <f>SUM(T225:T238)</f>
        <v>1.1639200000000001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1" t="s">
        <v>86</v>
      </c>
      <c r="AT224" s="212" t="s">
        <v>75</v>
      </c>
      <c r="AU224" s="212" t="s">
        <v>84</v>
      </c>
      <c r="AY224" s="211" t="s">
        <v>116</v>
      </c>
      <c r="BK224" s="213">
        <f>SUM(BK225:BK238)</f>
        <v>0</v>
      </c>
    </row>
    <row r="225" s="2" customFormat="1" ht="16.5" customHeight="1">
      <c r="A225" s="35"/>
      <c r="B225" s="36"/>
      <c r="C225" s="216" t="s">
        <v>607</v>
      </c>
      <c r="D225" s="216" t="s">
        <v>119</v>
      </c>
      <c r="E225" s="217" t="s">
        <v>608</v>
      </c>
      <c r="F225" s="218" t="s">
        <v>609</v>
      </c>
      <c r="G225" s="219" t="s">
        <v>172</v>
      </c>
      <c r="H225" s="220">
        <v>8</v>
      </c>
      <c r="I225" s="221"/>
      <c r="J225" s="222">
        <f>ROUND(I225*H225,2)</f>
        <v>0</v>
      </c>
      <c r="K225" s="223"/>
      <c r="L225" s="41"/>
      <c r="M225" s="224" t="s">
        <v>1</v>
      </c>
      <c r="N225" s="225" t="s">
        <v>41</v>
      </c>
      <c r="O225" s="88"/>
      <c r="P225" s="226">
        <f>O225*H225</f>
        <v>0</v>
      </c>
      <c r="Q225" s="226">
        <v>0.0011199999999999999</v>
      </c>
      <c r="R225" s="226">
        <f>Q225*H225</f>
        <v>0.0089599999999999992</v>
      </c>
      <c r="S225" s="226">
        <v>0</v>
      </c>
      <c r="T225" s="22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8" t="s">
        <v>123</v>
      </c>
      <c r="AT225" s="228" t="s">
        <v>119</v>
      </c>
      <c r="AU225" s="228" t="s">
        <v>86</v>
      </c>
      <c r="AY225" s="14" t="s">
        <v>116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4" t="s">
        <v>84</v>
      </c>
      <c r="BK225" s="229">
        <f>ROUND(I225*H225,2)</f>
        <v>0</v>
      </c>
      <c r="BL225" s="14" t="s">
        <v>123</v>
      </c>
      <c r="BM225" s="228" t="s">
        <v>610</v>
      </c>
    </row>
    <row r="226" s="2" customFormat="1" ht="21.75" customHeight="1">
      <c r="A226" s="35"/>
      <c r="B226" s="36"/>
      <c r="C226" s="216" t="s">
        <v>611</v>
      </c>
      <c r="D226" s="216" t="s">
        <v>119</v>
      </c>
      <c r="E226" s="217" t="s">
        <v>612</v>
      </c>
      <c r="F226" s="218" t="s">
        <v>613</v>
      </c>
      <c r="G226" s="219" t="s">
        <v>122</v>
      </c>
      <c r="H226" s="220">
        <v>2</v>
      </c>
      <c r="I226" s="221"/>
      <c r="J226" s="222">
        <f>ROUND(I226*H226,2)</f>
        <v>0</v>
      </c>
      <c r="K226" s="223"/>
      <c r="L226" s="41"/>
      <c r="M226" s="224" t="s">
        <v>1</v>
      </c>
      <c r="N226" s="225" t="s">
        <v>41</v>
      </c>
      <c r="O226" s="88"/>
      <c r="P226" s="226">
        <f>O226*H226</f>
        <v>0</v>
      </c>
      <c r="Q226" s="226">
        <v>0</v>
      </c>
      <c r="R226" s="226">
        <f>Q226*H226</f>
        <v>0</v>
      </c>
      <c r="S226" s="226">
        <v>0.51195999999999997</v>
      </c>
      <c r="T226" s="227">
        <f>S226*H226</f>
        <v>1.0239199999999999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8" t="s">
        <v>123</v>
      </c>
      <c r="AT226" s="228" t="s">
        <v>119</v>
      </c>
      <c r="AU226" s="228" t="s">
        <v>86</v>
      </c>
      <c r="AY226" s="14" t="s">
        <v>116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4" t="s">
        <v>84</v>
      </c>
      <c r="BK226" s="229">
        <f>ROUND(I226*H226,2)</f>
        <v>0</v>
      </c>
      <c r="BL226" s="14" t="s">
        <v>123</v>
      </c>
      <c r="BM226" s="228" t="s">
        <v>614</v>
      </c>
    </row>
    <row r="227" s="2" customFormat="1" ht="21.75" customHeight="1">
      <c r="A227" s="35"/>
      <c r="B227" s="36"/>
      <c r="C227" s="216" t="s">
        <v>615</v>
      </c>
      <c r="D227" s="216" t="s">
        <v>119</v>
      </c>
      <c r="E227" s="217" t="s">
        <v>616</v>
      </c>
      <c r="F227" s="218" t="s">
        <v>617</v>
      </c>
      <c r="G227" s="219" t="s">
        <v>172</v>
      </c>
      <c r="H227" s="220">
        <v>2</v>
      </c>
      <c r="I227" s="221"/>
      <c r="J227" s="222">
        <f>ROUND(I227*H227,2)</f>
        <v>0</v>
      </c>
      <c r="K227" s="223"/>
      <c r="L227" s="41"/>
      <c r="M227" s="224" t="s">
        <v>1</v>
      </c>
      <c r="N227" s="225" t="s">
        <v>41</v>
      </c>
      <c r="O227" s="88"/>
      <c r="P227" s="226">
        <f>O227*H227</f>
        <v>0</v>
      </c>
      <c r="Q227" s="226">
        <v>0.01023</v>
      </c>
      <c r="R227" s="226">
        <f>Q227*H227</f>
        <v>0.020459999999999999</v>
      </c>
      <c r="S227" s="226">
        <v>0</v>
      </c>
      <c r="T227" s="22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8" t="s">
        <v>123</v>
      </c>
      <c r="AT227" s="228" t="s">
        <v>119</v>
      </c>
      <c r="AU227" s="228" t="s">
        <v>86</v>
      </c>
      <c r="AY227" s="14" t="s">
        <v>116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4" t="s">
        <v>84</v>
      </c>
      <c r="BK227" s="229">
        <f>ROUND(I227*H227,2)</f>
        <v>0</v>
      </c>
      <c r="BL227" s="14" t="s">
        <v>123</v>
      </c>
      <c r="BM227" s="228" t="s">
        <v>618</v>
      </c>
    </row>
    <row r="228" s="2" customFormat="1" ht="21.75" customHeight="1">
      <c r="A228" s="35"/>
      <c r="B228" s="36"/>
      <c r="C228" s="230" t="s">
        <v>619</v>
      </c>
      <c r="D228" s="230" t="s">
        <v>178</v>
      </c>
      <c r="E228" s="231" t="s">
        <v>620</v>
      </c>
      <c r="F228" s="232" t="s">
        <v>621</v>
      </c>
      <c r="G228" s="233" t="s">
        <v>122</v>
      </c>
      <c r="H228" s="234">
        <v>2</v>
      </c>
      <c r="I228" s="235"/>
      <c r="J228" s="236">
        <f>ROUND(I228*H228,2)</f>
        <v>0</v>
      </c>
      <c r="K228" s="237"/>
      <c r="L228" s="238"/>
      <c r="M228" s="239" t="s">
        <v>1</v>
      </c>
      <c r="N228" s="240" t="s">
        <v>41</v>
      </c>
      <c r="O228" s="88"/>
      <c r="P228" s="226">
        <f>O228*H228</f>
        <v>0</v>
      </c>
      <c r="Q228" s="226">
        <v>0.19800000000000001</v>
      </c>
      <c r="R228" s="226">
        <f>Q228*H228</f>
        <v>0.39600000000000002</v>
      </c>
      <c r="S228" s="226">
        <v>0</v>
      </c>
      <c r="T228" s="22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8" t="s">
        <v>181</v>
      </c>
      <c r="AT228" s="228" t="s">
        <v>178</v>
      </c>
      <c r="AU228" s="228" t="s">
        <v>86</v>
      </c>
      <c r="AY228" s="14" t="s">
        <v>116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4" t="s">
        <v>84</v>
      </c>
      <c r="BK228" s="229">
        <f>ROUND(I228*H228,2)</f>
        <v>0</v>
      </c>
      <c r="BL228" s="14" t="s">
        <v>123</v>
      </c>
      <c r="BM228" s="228" t="s">
        <v>622</v>
      </c>
    </row>
    <row r="229" s="2" customFormat="1" ht="21.75" customHeight="1">
      <c r="A229" s="35"/>
      <c r="B229" s="36"/>
      <c r="C229" s="216" t="s">
        <v>623</v>
      </c>
      <c r="D229" s="216" t="s">
        <v>119</v>
      </c>
      <c r="E229" s="217" t="s">
        <v>624</v>
      </c>
      <c r="F229" s="218" t="s">
        <v>625</v>
      </c>
      <c r="G229" s="219" t="s">
        <v>172</v>
      </c>
      <c r="H229" s="220">
        <v>1</v>
      </c>
      <c r="I229" s="221"/>
      <c r="J229" s="222">
        <f>ROUND(I229*H229,2)</f>
        <v>0</v>
      </c>
      <c r="K229" s="223"/>
      <c r="L229" s="41"/>
      <c r="M229" s="224" t="s">
        <v>1</v>
      </c>
      <c r="N229" s="225" t="s">
        <v>41</v>
      </c>
      <c r="O229" s="88"/>
      <c r="P229" s="226">
        <f>O229*H229</f>
        <v>0</v>
      </c>
      <c r="Q229" s="226">
        <v>0.01087</v>
      </c>
      <c r="R229" s="226">
        <f>Q229*H229</f>
        <v>0.01087</v>
      </c>
      <c r="S229" s="226">
        <v>0</v>
      </c>
      <c r="T229" s="22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8" t="s">
        <v>123</v>
      </c>
      <c r="AT229" s="228" t="s">
        <v>119</v>
      </c>
      <c r="AU229" s="228" t="s">
        <v>86</v>
      </c>
      <c r="AY229" s="14" t="s">
        <v>116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4" t="s">
        <v>84</v>
      </c>
      <c r="BK229" s="229">
        <f>ROUND(I229*H229,2)</f>
        <v>0</v>
      </c>
      <c r="BL229" s="14" t="s">
        <v>123</v>
      </c>
      <c r="BM229" s="228" t="s">
        <v>626</v>
      </c>
    </row>
    <row r="230" s="2" customFormat="1" ht="21.75" customHeight="1">
      <c r="A230" s="35"/>
      <c r="B230" s="36"/>
      <c r="C230" s="216" t="s">
        <v>627</v>
      </c>
      <c r="D230" s="216" t="s">
        <v>119</v>
      </c>
      <c r="E230" s="217" t="s">
        <v>628</v>
      </c>
      <c r="F230" s="218" t="s">
        <v>629</v>
      </c>
      <c r="G230" s="219" t="s">
        <v>172</v>
      </c>
      <c r="H230" s="220">
        <v>2</v>
      </c>
      <c r="I230" s="221"/>
      <c r="J230" s="222">
        <f>ROUND(I230*H230,2)</f>
        <v>0</v>
      </c>
      <c r="K230" s="223"/>
      <c r="L230" s="41"/>
      <c r="M230" s="224" t="s">
        <v>1</v>
      </c>
      <c r="N230" s="225" t="s">
        <v>41</v>
      </c>
      <c r="O230" s="88"/>
      <c r="P230" s="226">
        <f>O230*H230</f>
        <v>0</v>
      </c>
      <c r="Q230" s="226">
        <v>0.027320000000000001</v>
      </c>
      <c r="R230" s="226">
        <f>Q230*H230</f>
        <v>0.054640000000000001</v>
      </c>
      <c r="S230" s="226">
        <v>0</v>
      </c>
      <c r="T230" s="22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8" t="s">
        <v>123</v>
      </c>
      <c r="AT230" s="228" t="s">
        <v>119</v>
      </c>
      <c r="AU230" s="228" t="s">
        <v>86</v>
      </c>
      <c r="AY230" s="14" t="s">
        <v>116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4" t="s">
        <v>84</v>
      </c>
      <c r="BK230" s="229">
        <f>ROUND(I230*H230,2)</f>
        <v>0</v>
      </c>
      <c r="BL230" s="14" t="s">
        <v>123</v>
      </c>
      <c r="BM230" s="228" t="s">
        <v>630</v>
      </c>
    </row>
    <row r="231" s="2" customFormat="1" ht="21.75" customHeight="1">
      <c r="A231" s="35"/>
      <c r="B231" s="36"/>
      <c r="C231" s="216" t="s">
        <v>631</v>
      </c>
      <c r="D231" s="216" t="s">
        <v>119</v>
      </c>
      <c r="E231" s="217" t="s">
        <v>632</v>
      </c>
      <c r="F231" s="218" t="s">
        <v>633</v>
      </c>
      <c r="G231" s="219" t="s">
        <v>122</v>
      </c>
      <c r="H231" s="220">
        <v>3</v>
      </c>
      <c r="I231" s="221"/>
      <c r="J231" s="222">
        <f>ROUND(I231*H231,2)</f>
        <v>0</v>
      </c>
      <c r="K231" s="223"/>
      <c r="L231" s="41"/>
      <c r="M231" s="224" t="s">
        <v>1</v>
      </c>
      <c r="N231" s="225" t="s">
        <v>41</v>
      </c>
      <c r="O231" s="88"/>
      <c r="P231" s="226">
        <f>O231*H231</f>
        <v>0</v>
      </c>
      <c r="Q231" s="226">
        <v>0.00076000000000000004</v>
      </c>
      <c r="R231" s="226">
        <f>Q231*H231</f>
        <v>0.0022799999999999999</v>
      </c>
      <c r="S231" s="226">
        <v>0</v>
      </c>
      <c r="T231" s="22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8" t="s">
        <v>123</v>
      </c>
      <c r="AT231" s="228" t="s">
        <v>119</v>
      </c>
      <c r="AU231" s="228" t="s">
        <v>86</v>
      </c>
      <c r="AY231" s="14" t="s">
        <v>116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4" t="s">
        <v>84</v>
      </c>
      <c r="BK231" s="229">
        <f>ROUND(I231*H231,2)</f>
        <v>0</v>
      </c>
      <c r="BL231" s="14" t="s">
        <v>123</v>
      </c>
      <c r="BM231" s="228" t="s">
        <v>634</v>
      </c>
    </row>
    <row r="232" s="2" customFormat="1" ht="21.75" customHeight="1">
      <c r="A232" s="35"/>
      <c r="B232" s="36"/>
      <c r="C232" s="216" t="s">
        <v>635</v>
      </c>
      <c r="D232" s="216" t="s">
        <v>119</v>
      </c>
      <c r="E232" s="217" t="s">
        <v>636</v>
      </c>
      <c r="F232" s="218" t="s">
        <v>637</v>
      </c>
      <c r="G232" s="219" t="s">
        <v>172</v>
      </c>
      <c r="H232" s="220">
        <v>2</v>
      </c>
      <c r="I232" s="221"/>
      <c r="J232" s="222">
        <f>ROUND(I232*H232,2)</f>
        <v>0</v>
      </c>
      <c r="K232" s="223"/>
      <c r="L232" s="41"/>
      <c r="M232" s="224" t="s">
        <v>1</v>
      </c>
      <c r="N232" s="225" t="s">
        <v>41</v>
      </c>
      <c r="O232" s="88"/>
      <c r="P232" s="226">
        <f>O232*H232</f>
        <v>0</v>
      </c>
      <c r="Q232" s="226">
        <v>0.0011900000000000001</v>
      </c>
      <c r="R232" s="226">
        <f>Q232*H232</f>
        <v>0.0023800000000000002</v>
      </c>
      <c r="S232" s="226">
        <v>0</v>
      </c>
      <c r="T232" s="22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8" t="s">
        <v>123</v>
      </c>
      <c r="AT232" s="228" t="s">
        <v>119</v>
      </c>
      <c r="AU232" s="228" t="s">
        <v>86</v>
      </c>
      <c r="AY232" s="14" t="s">
        <v>116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4" t="s">
        <v>84</v>
      </c>
      <c r="BK232" s="229">
        <f>ROUND(I232*H232,2)</f>
        <v>0</v>
      </c>
      <c r="BL232" s="14" t="s">
        <v>123</v>
      </c>
      <c r="BM232" s="228" t="s">
        <v>638</v>
      </c>
    </row>
    <row r="233" s="2" customFormat="1" ht="21.75" customHeight="1">
      <c r="A233" s="35"/>
      <c r="B233" s="36"/>
      <c r="C233" s="216" t="s">
        <v>639</v>
      </c>
      <c r="D233" s="216" t="s">
        <v>119</v>
      </c>
      <c r="E233" s="217" t="s">
        <v>640</v>
      </c>
      <c r="F233" s="218" t="s">
        <v>641</v>
      </c>
      <c r="G233" s="219" t="s">
        <v>172</v>
      </c>
      <c r="H233" s="220">
        <v>1</v>
      </c>
      <c r="I233" s="221"/>
      <c r="J233" s="222">
        <f>ROUND(I233*H233,2)</f>
        <v>0</v>
      </c>
      <c r="K233" s="223"/>
      <c r="L233" s="41"/>
      <c r="M233" s="224" t="s">
        <v>1</v>
      </c>
      <c r="N233" s="225" t="s">
        <v>41</v>
      </c>
      <c r="O233" s="88"/>
      <c r="P233" s="226">
        <f>O233*H233</f>
        <v>0</v>
      </c>
      <c r="Q233" s="226">
        <v>0.0035400000000000002</v>
      </c>
      <c r="R233" s="226">
        <f>Q233*H233</f>
        <v>0.0035400000000000002</v>
      </c>
      <c r="S233" s="226">
        <v>0</v>
      </c>
      <c r="T233" s="22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8" t="s">
        <v>123</v>
      </c>
      <c r="AT233" s="228" t="s">
        <v>119</v>
      </c>
      <c r="AU233" s="228" t="s">
        <v>86</v>
      </c>
      <c r="AY233" s="14" t="s">
        <v>116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4" t="s">
        <v>84</v>
      </c>
      <c r="BK233" s="229">
        <f>ROUND(I233*H233,2)</f>
        <v>0</v>
      </c>
      <c r="BL233" s="14" t="s">
        <v>123</v>
      </c>
      <c r="BM233" s="228" t="s">
        <v>642</v>
      </c>
    </row>
    <row r="234" s="2" customFormat="1" ht="16.5" customHeight="1">
      <c r="A234" s="35"/>
      <c r="B234" s="36"/>
      <c r="C234" s="230" t="s">
        <v>643</v>
      </c>
      <c r="D234" s="230" t="s">
        <v>178</v>
      </c>
      <c r="E234" s="231" t="s">
        <v>644</v>
      </c>
      <c r="F234" s="232" t="s">
        <v>645</v>
      </c>
      <c r="G234" s="233" t="s">
        <v>122</v>
      </c>
      <c r="H234" s="234">
        <v>2</v>
      </c>
      <c r="I234" s="235"/>
      <c r="J234" s="236">
        <f>ROUND(I234*H234,2)</f>
        <v>0</v>
      </c>
      <c r="K234" s="237"/>
      <c r="L234" s="238"/>
      <c r="M234" s="239" t="s">
        <v>1</v>
      </c>
      <c r="N234" s="240" t="s">
        <v>41</v>
      </c>
      <c r="O234" s="88"/>
      <c r="P234" s="226">
        <f>O234*H234</f>
        <v>0</v>
      </c>
      <c r="Q234" s="226">
        <v>0.0045999999999999999</v>
      </c>
      <c r="R234" s="226">
        <f>Q234*H234</f>
        <v>0.0091999999999999998</v>
      </c>
      <c r="S234" s="226">
        <v>0</v>
      </c>
      <c r="T234" s="22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8" t="s">
        <v>181</v>
      </c>
      <c r="AT234" s="228" t="s">
        <v>178</v>
      </c>
      <c r="AU234" s="228" t="s">
        <v>86</v>
      </c>
      <c r="AY234" s="14" t="s">
        <v>116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4" t="s">
        <v>84</v>
      </c>
      <c r="BK234" s="229">
        <f>ROUND(I234*H234,2)</f>
        <v>0</v>
      </c>
      <c r="BL234" s="14" t="s">
        <v>123</v>
      </c>
      <c r="BM234" s="228" t="s">
        <v>646</v>
      </c>
    </row>
    <row r="235" s="2" customFormat="1" ht="16.5" customHeight="1">
      <c r="A235" s="35"/>
      <c r="B235" s="36"/>
      <c r="C235" s="230" t="s">
        <v>647</v>
      </c>
      <c r="D235" s="230" t="s">
        <v>178</v>
      </c>
      <c r="E235" s="231" t="s">
        <v>648</v>
      </c>
      <c r="F235" s="232" t="s">
        <v>649</v>
      </c>
      <c r="G235" s="233" t="s">
        <v>122</v>
      </c>
      <c r="H235" s="234">
        <v>1</v>
      </c>
      <c r="I235" s="235"/>
      <c r="J235" s="236">
        <f>ROUND(I235*H235,2)</f>
        <v>0</v>
      </c>
      <c r="K235" s="237"/>
      <c r="L235" s="238"/>
      <c r="M235" s="239" t="s">
        <v>1</v>
      </c>
      <c r="N235" s="240" t="s">
        <v>41</v>
      </c>
      <c r="O235" s="88"/>
      <c r="P235" s="226">
        <f>O235*H235</f>
        <v>0</v>
      </c>
      <c r="Q235" s="226">
        <v>0.010500000000000001</v>
      </c>
      <c r="R235" s="226">
        <f>Q235*H235</f>
        <v>0.010500000000000001</v>
      </c>
      <c r="S235" s="226">
        <v>0</v>
      </c>
      <c r="T235" s="22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8" t="s">
        <v>181</v>
      </c>
      <c r="AT235" s="228" t="s">
        <v>178</v>
      </c>
      <c r="AU235" s="228" t="s">
        <v>86</v>
      </c>
      <c r="AY235" s="14" t="s">
        <v>116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4" t="s">
        <v>84</v>
      </c>
      <c r="BK235" s="229">
        <f>ROUND(I235*H235,2)</f>
        <v>0</v>
      </c>
      <c r="BL235" s="14" t="s">
        <v>123</v>
      </c>
      <c r="BM235" s="228" t="s">
        <v>650</v>
      </c>
    </row>
    <row r="236" s="2" customFormat="1" ht="16.5" customHeight="1">
      <c r="A236" s="35"/>
      <c r="B236" s="36"/>
      <c r="C236" s="216" t="s">
        <v>651</v>
      </c>
      <c r="D236" s="216" t="s">
        <v>119</v>
      </c>
      <c r="E236" s="217" t="s">
        <v>652</v>
      </c>
      <c r="F236" s="218" t="s">
        <v>653</v>
      </c>
      <c r="G236" s="219" t="s">
        <v>172</v>
      </c>
      <c r="H236" s="220">
        <v>5</v>
      </c>
      <c r="I236" s="221"/>
      <c r="J236" s="222">
        <f>ROUND(I236*H236,2)</f>
        <v>0</v>
      </c>
      <c r="K236" s="223"/>
      <c r="L236" s="41"/>
      <c r="M236" s="224" t="s">
        <v>1</v>
      </c>
      <c r="N236" s="225" t="s">
        <v>41</v>
      </c>
      <c r="O236" s="88"/>
      <c r="P236" s="226">
        <f>O236*H236</f>
        <v>0</v>
      </c>
      <c r="Q236" s="226">
        <v>1.0000000000000001E-05</v>
      </c>
      <c r="R236" s="226">
        <f>Q236*H236</f>
        <v>5.0000000000000002E-05</v>
      </c>
      <c r="S236" s="226">
        <v>0.028000000000000001</v>
      </c>
      <c r="T236" s="227">
        <f>S236*H236</f>
        <v>0.14000000000000001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8" t="s">
        <v>123</v>
      </c>
      <c r="AT236" s="228" t="s">
        <v>119</v>
      </c>
      <c r="AU236" s="228" t="s">
        <v>86</v>
      </c>
      <c r="AY236" s="14" t="s">
        <v>116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4" t="s">
        <v>84</v>
      </c>
      <c r="BK236" s="229">
        <f>ROUND(I236*H236,2)</f>
        <v>0</v>
      </c>
      <c r="BL236" s="14" t="s">
        <v>123</v>
      </c>
      <c r="BM236" s="228" t="s">
        <v>654</v>
      </c>
    </row>
    <row r="237" s="2" customFormat="1" ht="21.75" customHeight="1">
      <c r="A237" s="35"/>
      <c r="B237" s="36"/>
      <c r="C237" s="216" t="s">
        <v>655</v>
      </c>
      <c r="D237" s="216" t="s">
        <v>119</v>
      </c>
      <c r="E237" s="217" t="s">
        <v>656</v>
      </c>
      <c r="F237" s="218" t="s">
        <v>657</v>
      </c>
      <c r="G237" s="219" t="s">
        <v>242</v>
      </c>
      <c r="H237" s="220">
        <v>0.51900000000000002</v>
      </c>
      <c r="I237" s="221"/>
      <c r="J237" s="222">
        <f>ROUND(I237*H237,2)</f>
        <v>0</v>
      </c>
      <c r="K237" s="223"/>
      <c r="L237" s="41"/>
      <c r="M237" s="224" t="s">
        <v>1</v>
      </c>
      <c r="N237" s="225" t="s">
        <v>41</v>
      </c>
      <c r="O237" s="88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8" t="s">
        <v>123</v>
      </c>
      <c r="AT237" s="228" t="s">
        <v>119</v>
      </c>
      <c r="AU237" s="228" t="s">
        <v>86</v>
      </c>
      <c r="AY237" s="14" t="s">
        <v>116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4" t="s">
        <v>84</v>
      </c>
      <c r="BK237" s="229">
        <f>ROUND(I237*H237,2)</f>
        <v>0</v>
      </c>
      <c r="BL237" s="14" t="s">
        <v>123</v>
      </c>
      <c r="BM237" s="228" t="s">
        <v>658</v>
      </c>
    </row>
    <row r="238" s="2" customFormat="1" ht="21.75" customHeight="1">
      <c r="A238" s="35"/>
      <c r="B238" s="36"/>
      <c r="C238" s="216" t="s">
        <v>659</v>
      </c>
      <c r="D238" s="216" t="s">
        <v>119</v>
      </c>
      <c r="E238" s="217" t="s">
        <v>660</v>
      </c>
      <c r="F238" s="218" t="s">
        <v>661</v>
      </c>
      <c r="G238" s="219" t="s">
        <v>242</v>
      </c>
      <c r="H238" s="220">
        <v>0.51900000000000002</v>
      </c>
      <c r="I238" s="221"/>
      <c r="J238" s="222">
        <f>ROUND(I238*H238,2)</f>
        <v>0</v>
      </c>
      <c r="K238" s="223"/>
      <c r="L238" s="41"/>
      <c r="M238" s="224" t="s">
        <v>1</v>
      </c>
      <c r="N238" s="225" t="s">
        <v>41</v>
      </c>
      <c r="O238" s="88"/>
      <c r="P238" s="226">
        <f>O238*H238</f>
        <v>0</v>
      </c>
      <c r="Q238" s="226">
        <v>0</v>
      </c>
      <c r="R238" s="226">
        <f>Q238*H238</f>
        <v>0</v>
      </c>
      <c r="S238" s="226">
        <v>0</v>
      </c>
      <c r="T238" s="22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8" t="s">
        <v>123</v>
      </c>
      <c r="AT238" s="228" t="s">
        <v>119</v>
      </c>
      <c r="AU238" s="228" t="s">
        <v>86</v>
      </c>
      <c r="AY238" s="14" t="s">
        <v>116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4" t="s">
        <v>84</v>
      </c>
      <c r="BK238" s="229">
        <f>ROUND(I238*H238,2)</f>
        <v>0</v>
      </c>
      <c r="BL238" s="14" t="s">
        <v>123</v>
      </c>
      <c r="BM238" s="228" t="s">
        <v>662</v>
      </c>
    </row>
    <row r="239" s="12" customFormat="1" ht="22.8" customHeight="1">
      <c r="A239" s="12"/>
      <c r="B239" s="200"/>
      <c r="C239" s="201"/>
      <c r="D239" s="202" t="s">
        <v>75</v>
      </c>
      <c r="E239" s="214" t="s">
        <v>663</v>
      </c>
      <c r="F239" s="214" t="s">
        <v>664</v>
      </c>
      <c r="G239" s="201"/>
      <c r="H239" s="201"/>
      <c r="I239" s="204"/>
      <c r="J239" s="215">
        <f>BK239</f>
        <v>0</v>
      </c>
      <c r="K239" s="201"/>
      <c r="L239" s="206"/>
      <c r="M239" s="207"/>
      <c r="N239" s="208"/>
      <c r="O239" s="208"/>
      <c r="P239" s="209">
        <f>SUM(P240:P255)</f>
        <v>0</v>
      </c>
      <c r="Q239" s="208"/>
      <c r="R239" s="209">
        <f>SUM(R240:R255)</f>
        <v>0.40360000000000001</v>
      </c>
      <c r="S239" s="208"/>
      <c r="T239" s="210">
        <f>SUM(T240:T255)</f>
        <v>0.32779999999999998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1" t="s">
        <v>86</v>
      </c>
      <c r="AT239" s="212" t="s">
        <v>75</v>
      </c>
      <c r="AU239" s="212" t="s">
        <v>84</v>
      </c>
      <c r="AY239" s="211" t="s">
        <v>116</v>
      </c>
      <c r="BK239" s="213">
        <f>SUM(BK240:BK255)</f>
        <v>0</v>
      </c>
    </row>
    <row r="240" s="2" customFormat="1" ht="21.75" customHeight="1">
      <c r="A240" s="35"/>
      <c r="B240" s="36"/>
      <c r="C240" s="216" t="s">
        <v>665</v>
      </c>
      <c r="D240" s="216" t="s">
        <v>119</v>
      </c>
      <c r="E240" s="217" t="s">
        <v>666</v>
      </c>
      <c r="F240" s="218" t="s">
        <v>667</v>
      </c>
      <c r="G240" s="219" t="s">
        <v>131</v>
      </c>
      <c r="H240" s="220">
        <v>30</v>
      </c>
      <c r="I240" s="221"/>
      <c r="J240" s="222">
        <f>ROUND(I240*H240,2)</f>
        <v>0</v>
      </c>
      <c r="K240" s="223"/>
      <c r="L240" s="41"/>
      <c r="M240" s="224" t="s">
        <v>1</v>
      </c>
      <c r="N240" s="225" t="s">
        <v>41</v>
      </c>
      <c r="O240" s="88"/>
      <c r="P240" s="226">
        <f>O240*H240</f>
        <v>0</v>
      </c>
      <c r="Q240" s="226">
        <v>5.0000000000000002E-05</v>
      </c>
      <c r="R240" s="226">
        <f>Q240*H240</f>
        <v>0.0015</v>
      </c>
      <c r="S240" s="226">
        <v>0.0053200000000000001</v>
      </c>
      <c r="T240" s="227">
        <f>S240*H240</f>
        <v>0.15959999999999999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8" t="s">
        <v>123</v>
      </c>
      <c r="AT240" s="228" t="s">
        <v>119</v>
      </c>
      <c r="AU240" s="228" t="s">
        <v>86</v>
      </c>
      <c r="AY240" s="14" t="s">
        <v>116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4" t="s">
        <v>84</v>
      </c>
      <c r="BK240" s="229">
        <f>ROUND(I240*H240,2)</f>
        <v>0</v>
      </c>
      <c r="BL240" s="14" t="s">
        <v>123</v>
      </c>
      <c r="BM240" s="228" t="s">
        <v>668</v>
      </c>
    </row>
    <row r="241" s="2" customFormat="1" ht="21.75" customHeight="1">
      <c r="A241" s="35"/>
      <c r="B241" s="36"/>
      <c r="C241" s="216" t="s">
        <v>669</v>
      </c>
      <c r="D241" s="216" t="s">
        <v>119</v>
      </c>
      <c r="E241" s="217" t="s">
        <v>670</v>
      </c>
      <c r="F241" s="218" t="s">
        <v>671</v>
      </c>
      <c r="G241" s="219" t="s">
        <v>131</v>
      </c>
      <c r="H241" s="220">
        <v>1</v>
      </c>
      <c r="I241" s="221"/>
      <c r="J241" s="222">
        <f>ROUND(I241*H241,2)</f>
        <v>0</v>
      </c>
      <c r="K241" s="223"/>
      <c r="L241" s="41"/>
      <c r="M241" s="224" t="s">
        <v>1</v>
      </c>
      <c r="N241" s="225" t="s">
        <v>41</v>
      </c>
      <c r="O241" s="88"/>
      <c r="P241" s="226">
        <f>O241*H241</f>
        <v>0</v>
      </c>
      <c r="Q241" s="226">
        <v>0.00158</v>
      </c>
      <c r="R241" s="226">
        <f>Q241*H241</f>
        <v>0.00158</v>
      </c>
      <c r="S241" s="226">
        <v>0</v>
      </c>
      <c r="T241" s="22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8" t="s">
        <v>123</v>
      </c>
      <c r="AT241" s="228" t="s">
        <v>119</v>
      </c>
      <c r="AU241" s="228" t="s">
        <v>86</v>
      </c>
      <c r="AY241" s="14" t="s">
        <v>116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4" t="s">
        <v>84</v>
      </c>
      <c r="BK241" s="229">
        <f>ROUND(I241*H241,2)</f>
        <v>0</v>
      </c>
      <c r="BL241" s="14" t="s">
        <v>123</v>
      </c>
      <c r="BM241" s="228" t="s">
        <v>672</v>
      </c>
    </row>
    <row r="242" s="2" customFormat="1" ht="21.75" customHeight="1">
      <c r="A242" s="35"/>
      <c r="B242" s="36"/>
      <c r="C242" s="216" t="s">
        <v>673</v>
      </c>
      <c r="D242" s="216" t="s">
        <v>119</v>
      </c>
      <c r="E242" s="217" t="s">
        <v>674</v>
      </c>
      <c r="F242" s="218" t="s">
        <v>675</v>
      </c>
      <c r="G242" s="219" t="s">
        <v>131</v>
      </c>
      <c r="H242" s="220">
        <v>2</v>
      </c>
      <c r="I242" s="221"/>
      <c r="J242" s="222">
        <f>ROUND(I242*H242,2)</f>
        <v>0</v>
      </c>
      <c r="K242" s="223"/>
      <c r="L242" s="41"/>
      <c r="M242" s="224" t="s">
        <v>1</v>
      </c>
      <c r="N242" s="225" t="s">
        <v>41</v>
      </c>
      <c r="O242" s="88"/>
      <c r="P242" s="226">
        <f>O242*H242</f>
        <v>0</v>
      </c>
      <c r="Q242" s="226">
        <v>0.00199</v>
      </c>
      <c r="R242" s="226">
        <f>Q242*H242</f>
        <v>0.00398</v>
      </c>
      <c r="S242" s="226">
        <v>0</v>
      </c>
      <c r="T242" s="22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8" t="s">
        <v>123</v>
      </c>
      <c r="AT242" s="228" t="s">
        <v>119</v>
      </c>
      <c r="AU242" s="228" t="s">
        <v>86</v>
      </c>
      <c r="AY242" s="14" t="s">
        <v>116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4" t="s">
        <v>84</v>
      </c>
      <c r="BK242" s="229">
        <f>ROUND(I242*H242,2)</f>
        <v>0</v>
      </c>
      <c r="BL242" s="14" t="s">
        <v>123</v>
      </c>
      <c r="BM242" s="228" t="s">
        <v>676</v>
      </c>
    </row>
    <row r="243" s="2" customFormat="1" ht="21.75" customHeight="1">
      <c r="A243" s="35"/>
      <c r="B243" s="36"/>
      <c r="C243" s="216" t="s">
        <v>677</v>
      </c>
      <c r="D243" s="216" t="s">
        <v>119</v>
      </c>
      <c r="E243" s="217" t="s">
        <v>678</v>
      </c>
      <c r="F243" s="218" t="s">
        <v>679</v>
      </c>
      <c r="G243" s="219" t="s">
        <v>131</v>
      </c>
      <c r="H243" s="220">
        <v>10</v>
      </c>
      <c r="I243" s="221"/>
      <c r="J243" s="222">
        <f>ROUND(I243*H243,2)</f>
        <v>0</v>
      </c>
      <c r="K243" s="223"/>
      <c r="L243" s="41"/>
      <c r="M243" s="224" t="s">
        <v>1</v>
      </c>
      <c r="N243" s="225" t="s">
        <v>41</v>
      </c>
      <c r="O243" s="88"/>
      <c r="P243" s="226">
        <f>O243*H243</f>
        <v>0</v>
      </c>
      <c r="Q243" s="226">
        <v>0.00296</v>
      </c>
      <c r="R243" s="226">
        <f>Q243*H243</f>
        <v>0.029600000000000001</v>
      </c>
      <c r="S243" s="226">
        <v>0</v>
      </c>
      <c r="T243" s="22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8" t="s">
        <v>123</v>
      </c>
      <c r="AT243" s="228" t="s">
        <v>119</v>
      </c>
      <c r="AU243" s="228" t="s">
        <v>86</v>
      </c>
      <c r="AY243" s="14" t="s">
        <v>116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4" t="s">
        <v>84</v>
      </c>
      <c r="BK243" s="229">
        <f>ROUND(I243*H243,2)</f>
        <v>0</v>
      </c>
      <c r="BL243" s="14" t="s">
        <v>123</v>
      </c>
      <c r="BM243" s="228" t="s">
        <v>680</v>
      </c>
    </row>
    <row r="244" s="2" customFormat="1" ht="21.75" customHeight="1">
      <c r="A244" s="35"/>
      <c r="B244" s="36"/>
      <c r="C244" s="216" t="s">
        <v>681</v>
      </c>
      <c r="D244" s="216" t="s">
        <v>119</v>
      </c>
      <c r="E244" s="217" t="s">
        <v>682</v>
      </c>
      <c r="F244" s="218" t="s">
        <v>683</v>
      </c>
      <c r="G244" s="219" t="s">
        <v>131</v>
      </c>
      <c r="H244" s="220">
        <v>5</v>
      </c>
      <c r="I244" s="221"/>
      <c r="J244" s="222">
        <f>ROUND(I244*H244,2)</f>
        <v>0</v>
      </c>
      <c r="K244" s="223"/>
      <c r="L244" s="41"/>
      <c r="M244" s="224" t="s">
        <v>1</v>
      </c>
      <c r="N244" s="225" t="s">
        <v>41</v>
      </c>
      <c r="O244" s="88"/>
      <c r="P244" s="226">
        <f>O244*H244</f>
        <v>0</v>
      </c>
      <c r="Q244" s="226">
        <v>0.0037599999999999999</v>
      </c>
      <c r="R244" s="226">
        <f>Q244*H244</f>
        <v>0.018800000000000001</v>
      </c>
      <c r="S244" s="226">
        <v>0</v>
      </c>
      <c r="T244" s="22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8" t="s">
        <v>123</v>
      </c>
      <c r="AT244" s="228" t="s">
        <v>119</v>
      </c>
      <c r="AU244" s="228" t="s">
        <v>86</v>
      </c>
      <c r="AY244" s="14" t="s">
        <v>116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4" t="s">
        <v>84</v>
      </c>
      <c r="BK244" s="229">
        <f>ROUND(I244*H244,2)</f>
        <v>0</v>
      </c>
      <c r="BL244" s="14" t="s">
        <v>123</v>
      </c>
      <c r="BM244" s="228" t="s">
        <v>684</v>
      </c>
    </row>
    <row r="245" s="2" customFormat="1" ht="21.75" customHeight="1">
      <c r="A245" s="35"/>
      <c r="B245" s="36"/>
      <c r="C245" s="216" t="s">
        <v>685</v>
      </c>
      <c r="D245" s="216" t="s">
        <v>119</v>
      </c>
      <c r="E245" s="217" t="s">
        <v>686</v>
      </c>
      <c r="F245" s="218" t="s">
        <v>687</v>
      </c>
      <c r="G245" s="219" t="s">
        <v>131</v>
      </c>
      <c r="H245" s="220">
        <v>15</v>
      </c>
      <c r="I245" s="221"/>
      <c r="J245" s="222">
        <f>ROUND(I245*H245,2)</f>
        <v>0</v>
      </c>
      <c r="K245" s="223"/>
      <c r="L245" s="41"/>
      <c r="M245" s="224" t="s">
        <v>1</v>
      </c>
      <c r="N245" s="225" t="s">
        <v>41</v>
      </c>
      <c r="O245" s="88"/>
      <c r="P245" s="226">
        <f>O245*H245</f>
        <v>0</v>
      </c>
      <c r="Q245" s="226">
        <v>0.0044000000000000003</v>
      </c>
      <c r="R245" s="226">
        <f>Q245*H245</f>
        <v>0.066000000000000003</v>
      </c>
      <c r="S245" s="226">
        <v>0</v>
      </c>
      <c r="T245" s="22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8" t="s">
        <v>123</v>
      </c>
      <c r="AT245" s="228" t="s">
        <v>119</v>
      </c>
      <c r="AU245" s="228" t="s">
        <v>86</v>
      </c>
      <c r="AY245" s="14" t="s">
        <v>116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4" t="s">
        <v>84</v>
      </c>
      <c r="BK245" s="229">
        <f>ROUND(I245*H245,2)</f>
        <v>0</v>
      </c>
      <c r="BL245" s="14" t="s">
        <v>123</v>
      </c>
      <c r="BM245" s="228" t="s">
        <v>688</v>
      </c>
    </row>
    <row r="246" s="2" customFormat="1" ht="21.75" customHeight="1">
      <c r="A246" s="35"/>
      <c r="B246" s="36"/>
      <c r="C246" s="216" t="s">
        <v>689</v>
      </c>
      <c r="D246" s="216" t="s">
        <v>119</v>
      </c>
      <c r="E246" s="217" t="s">
        <v>690</v>
      </c>
      <c r="F246" s="218" t="s">
        <v>691</v>
      </c>
      <c r="G246" s="219" t="s">
        <v>131</v>
      </c>
      <c r="H246" s="220">
        <v>23</v>
      </c>
      <c r="I246" s="221"/>
      <c r="J246" s="222">
        <f>ROUND(I246*H246,2)</f>
        <v>0</v>
      </c>
      <c r="K246" s="223"/>
      <c r="L246" s="41"/>
      <c r="M246" s="224" t="s">
        <v>1</v>
      </c>
      <c r="N246" s="225" t="s">
        <v>41</v>
      </c>
      <c r="O246" s="88"/>
      <c r="P246" s="226">
        <f>O246*H246</f>
        <v>0</v>
      </c>
      <c r="Q246" s="226">
        <v>0.0062899999999999996</v>
      </c>
      <c r="R246" s="226">
        <f>Q246*H246</f>
        <v>0.14466999999999999</v>
      </c>
      <c r="S246" s="226">
        <v>0</v>
      </c>
      <c r="T246" s="22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8" t="s">
        <v>123</v>
      </c>
      <c r="AT246" s="228" t="s">
        <v>119</v>
      </c>
      <c r="AU246" s="228" t="s">
        <v>86</v>
      </c>
      <c r="AY246" s="14" t="s">
        <v>116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4" t="s">
        <v>84</v>
      </c>
      <c r="BK246" s="229">
        <f>ROUND(I246*H246,2)</f>
        <v>0</v>
      </c>
      <c r="BL246" s="14" t="s">
        <v>123</v>
      </c>
      <c r="BM246" s="228" t="s">
        <v>692</v>
      </c>
    </row>
    <row r="247" s="2" customFormat="1" ht="16.5" customHeight="1">
      <c r="A247" s="35"/>
      <c r="B247" s="36"/>
      <c r="C247" s="216" t="s">
        <v>693</v>
      </c>
      <c r="D247" s="216" t="s">
        <v>119</v>
      </c>
      <c r="E247" s="217" t="s">
        <v>694</v>
      </c>
      <c r="F247" s="218" t="s">
        <v>695</v>
      </c>
      <c r="G247" s="219" t="s">
        <v>131</v>
      </c>
      <c r="H247" s="220">
        <v>20</v>
      </c>
      <c r="I247" s="221"/>
      <c r="J247" s="222">
        <f>ROUND(I247*H247,2)</f>
        <v>0</v>
      </c>
      <c r="K247" s="223"/>
      <c r="L247" s="41"/>
      <c r="M247" s="224" t="s">
        <v>1</v>
      </c>
      <c r="N247" s="225" t="s">
        <v>41</v>
      </c>
      <c r="O247" s="88"/>
      <c r="P247" s="226">
        <f>O247*H247</f>
        <v>0</v>
      </c>
      <c r="Q247" s="226">
        <v>6.0000000000000002E-05</v>
      </c>
      <c r="R247" s="226">
        <f>Q247*H247</f>
        <v>0.0012000000000000001</v>
      </c>
      <c r="S247" s="226">
        <v>0.0084100000000000008</v>
      </c>
      <c r="T247" s="227">
        <f>S247*H247</f>
        <v>0.16820000000000002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8" t="s">
        <v>123</v>
      </c>
      <c r="AT247" s="228" t="s">
        <v>119</v>
      </c>
      <c r="AU247" s="228" t="s">
        <v>86</v>
      </c>
      <c r="AY247" s="14" t="s">
        <v>116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4" t="s">
        <v>84</v>
      </c>
      <c r="BK247" s="229">
        <f>ROUND(I247*H247,2)</f>
        <v>0</v>
      </c>
      <c r="BL247" s="14" t="s">
        <v>123</v>
      </c>
      <c r="BM247" s="228" t="s">
        <v>696</v>
      </c>
    </row>
    <row r="248" s="2" customFormat="1" ht="21.75" customHeight="1">
      <c r="A248" s="35"/>
      <c r="B248" s="36"/>
      <c r="C248" s="216" t="s">
        <v>697</v>
      </c>
      <c r="D248" s="216" t="s">
        <v>119</v>
      </c>
      <c r="E248" s="217" t="s">
        <v>698</v>
      </c>
      <c r="F248" s="218" t="s">
        <v>699</v>
      </c>
      <c r="G248" s="219" t="s">
        <v>131</v>
      </c>
      <c r="H248" s="220">
        <v>17</v>
      </c>
      <c r="I248" s="221"/>
      <c r="J248" s="222">
        <f>ROUND(I248*H248,2)</f>
        <v>0</v>
      </c>
      <c r="K248" s="223"/>
      <c r="L248" s="41"/>
      <c r="M248" s="224" t="s">
        <v>1</v>
      </c>
      <c r="N248" s="225" t="s">
        <v>41</v>
      </c>
      <c r="O248" s="88"/>
      <c r="P248" s="226">
        <f>O248*H248</f>
        <v>0</v>
      </c>
      <c r="Q248" s="226">
        <v>0.0071700000000000002</v>
      </c>
      <c r="R248" s="226">
        <f>Q248*H248</f>
        <v>0.12189</v>
      </c>
      <c r="S248" s="226">
        <v>0</v>
      </c>
      <c r="T248" s="22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8" t="s">
        <v>123</v>
      </c>
      <c r="AT248" s="228" t="s">
        <v>119</v>
      </c>
      <c r="AU248" s="228" t="s">
        <v>86</v>
      </c>
      <c r="AY248" s="14" t="s">
        <v>116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4" t="s">
        <v>84</v>
      </c>
      <c r="BK248" s="229">
        <f>ROUND(I248*H248,2)</f>
        <v>0</v>
      </c>
      <c r="BL248" s="14" t="s">
        <v>123</v>
      </c>
      <c r="BM248" s="228" t="s">
        <v>700</v>
      </c>
    </row>
    <row r="249" s="2" customFormat="1" ht="21.75" customHeight="1">
      <c r="A249" s="35"/>
      <c r="B249" s="36"/>
      <c r="C249" s="216" t="s">
        <v>701</v>
      </c>
      <c r="D249" s="216" t="s">
        <v>119</v>
      </c>
      <c r="E249" s="217" t="s">
        <v>702</v>
      </c>
      <c r="F249" s="218" t="s">
        <v>703</v>
      </c>
      <c r="G249" s="219" t="s">
        <v>122</v>
      </c>
      <c r="H249" s="220">
        <v>6</v>
      </c>
      <c r="I249" s="221"/>
      <c r="J249" s="222">
        <f>ROUND(I249*H249,2)</f>
        <v>0</v>
      </c>
      <c r="K249" s="223"/>
      <c r="L249" s="41"/>
      <c r="M249" s="224" t="s">
        <v>1</v>
      </c>
      <c r="N249" s="225" t="s">
        <v>41</v>
      </c>
      <c r="O249" s="88"/>
      <c r="P249" s="226">
        <f>O249*H249</f>
        <v>0</v>
      </c>
      <c r="Q249" s="226">
        <v>0.0022300000000000002</v>
      </c>
      <c r="R249" s="226">
        <f>Q249*H249</f>
        <v>0.013380000000000001</v>
      </c>
      <c r="S249" s="226">
        <v>0</v>
      </c>
      <c r="T249" s="22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8" t="s">
        <v>123</v>
      </c>
      <c r="AT249" s="228" t="s">
        <v>119</v>
      </c>
      <c r="AU249" s="228" t="s">
        <v>86</v>
      </c>
      <c r="AY249" s="14" t="s">
        <v>116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4" t="s">
        <v>84</v>
      </c>
      <c r="BK249" s="229">
        <f>ROUND(I249*H249,2)</f>
        <v>0</v>
      </c>
      <c r="BL249" s="14" t="s">
        <v>123</v>
      </c>
      <c r="BM249" s="228" t="s">
        <v>704</v>
      </c>
    </row>
    <row r="250" s="2" customFormat="1" ht="21.75" customHeight="1">
      <c r="A250" s="35"/>
      <c r="B250" s="36"/>
      <c r="C250" s="216" t="s">
        <v>705</v>
      </c>
      <c r="D250" s="216" t="s">
        <v>119</v>
      </c>
      <c r="E250" s="217" t="s">
        <v>706</v>
      </c>
      <c r="F250" s="218" t="s">
        <v>707</v>
      </c>
      <c r="G250" s="219" t="s">
        <v>131</v>
      </c>
      <c r="H250" s="220">
        <v>33</v>
      </c>
      <c r="I250" s="221"/>
      <c r="J250" s="222">
        <f>ROUND(I250*H250,2)</f>
        <v>0</v>
      </c>
      <c r="K250" s="223"/>
      <c r="L250" s="41"/>
      <c r="M250" s="224" t="s">
        <v>1</v>
      </c>
      <c r="N250" s="225" t="s">
        <v>41</v>
      </c>
      <c r="O250" s="88"/>
      <c r="P250" s="226">
        <f>O250*H250</f>
        <v>0</v>
      </c>
      <c r="Q250" s="226">
        <v>0</v>
      </c>
      <c r="R250" s="226">
        <f>Q250*H250</f>
        <v>0</v>
      </c>
      <c r="S250" s="226">
        <v>0</v>
      </c>
      <c r="T250" s="22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8" t="s">
        <v>123</v>
      </c>
      <c r="AT250" s="228" t="s">
        <v>119</v>
      </c>
      <c r="AU250" s="228" t="s">
        <v>86</v>
      </c>
      <c r="AY250" s="14" t="s">
        <v>116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4" t="s">
        <v>84</v>
      </c>
      <c r="BK250" s="229">
        <f>ROUND(I250*H250,2)</f>
        <v>0</v>
      </c>
      <c r="BL250" s="14" t="s">
        <v>123</v>
      </c>
      <c r="BM250" s="228" t="s">
        <v>708</v>
      </c>
    </row>
    <row r="251" s="2" customFormat="1" ht="21.75" customHeight="1">
      <c r="A251" s="35"/>
      <c r="B251" s="36"/>
      <c r="C251" s="216" t="s">
        <v>709</v>
      </c>
      <c r="D251" s="216" t="s">
        <v>119</v>
      </c>
      <c r="E251" s="217" t="s">
        <v>710</v>
      </c>
      <c r="F251" s="218" t="s">
        <v>711</v>
      </c>
      <c r="G251" s="219" t="s">
        <v>131</v>
      </c>
      <c r="H251" s="220">
        <v>23</v>
      </c>
      <c r="I251" s="221"/>
      <c r="J251" s="222">
        <f>ROUND(I251*H251,2)</f>
        <v>0</v>
      </c>
      <c r="K251" s="223"/>
      <c r="L251" s="41"/>
      <c r="M251" s="224" t="s">
        <v>1</v>
      </c>
      <c r="N251" s="225" t="s">
        <v>41</v>
      </c>
      <c r="O251" s="88"/>
      <c r="P251" s="226">
        <f>O251*H251</f>
        <v>0</v>
      </c>
      <c r="Q251" s="226">
        <v>0</v>
      </c>
      <c r="R251" s="226">
        <f>Q251*H251</f>
        <v>0</v>
      </c>
      <c r="S251" s="226">
        <v>0</v>
      </c>
      <c r="T251" s="22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8" t="s">
        <v>123</v>
      </c>
      <c r="AT251" s="228" t="s">
        <v>119</v>
      </c>
      <c r="AU251" s="228" t="s">
        <v>86</v>
      </c>
      <c r="AY251" s="14" t="s">
        <v>116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4" t="s">
        <v>84</v>
      </c>
      <c r="BK251" s="229">
        <f>ROUND(I251*H251,2)</f>
        <v>0</v>
      </c>
      <c r="BL251" s="14" t="s">
        <v>123</v>
      </c>
      <c r="BM251" s="228" t="s">
        <v>712</v>
      </c>
    </row>
    <row r="252" s="2" customFormat="1" ht="21.75" customHeight="1">
      <c r="A252" s="35"/>
      <c r="B252" s="36"/>
      <c r="C252" s="216" t="s">
        <v>713</v>
      </c>
      <c r="D252" s="216" t="s">
        <v>119</v>
      </c>
      <c r="E252" s="217" t="s">
        <v>714</v>
      </c>
      <c r="F252" s="218" t="s">
        <v>715</v>
      </c>
      <c r="G252" s="219" t="s">
        <v>131</v>
      </c>
      <c r="H252" s="220">
        <v>17</v>
      </c>
      <c r="I252" s="221"/>
      <c r="J252" s="222">
        <f>ROUND(I252*H252,2)</f>
        <v>0</v>
      </c>
      <c r="K252" s="223"/>
      <c r="L252" s="41"/>
      <c r="M252" s="224" t="s">
        <v>1</v>
      </c>
      <c r="N252" s="225" t="s">
        <v>41</v>
      </c>
      <c r="O252" s="88"/>
      <c r="P252" s="226">
        <f>O252*H252</f>
        <v>0</v>
      </c>
      <c r="Q252" s="226">
        <v>0</v>
      </c>
      <c r="R252" s="226">
        <f>Q252*H252</f>
        <v>0</v>
      </c>
      <c r="S252" s="226">
        <v>0</v>
      </c>
      <c r="T252" s="22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8" t="s">
        <v>123</v>
      </c>
      <c r="AT252" s="228" t="s">
        <v>119</v>
      </c>
      <c r="AU252" s="228" t="s">
        <v>86</v>
      </c>
      <c r="AY252" s="14" t="s">
        <v>116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4" t="s">
        <v>84</v>
      </c>
      <c r="BK252" s="229">
        <f>ROUND(I252*H252,2)</f>
        <v>0</v>
      </c>
      <c r="BL252" s="14" t="s">
        <v>123</v>
      </c>
      <c r="BM252" s="228" t="s">
        <v>716</v>
      </c>
    </row>
    <row r="253" s="2" customFormat="1" ht="21.75" customHeight="1">
      <c r="A253" s="35"/>
      <c r="B253" s="36"/>
      <c r="C253" s="216" t="s">
        <v>717</v>
      </c>
      <c r="D253" s="216" t="s">
        <v>119</v>
      </c>
      <c r="E253" s="217" t="s">
        <v>718</v>
      </c>
      <c r="F253" s="218" t="s">
        <v>719</v>
      </c>
      <c r="G253" s="219" t="s">
        <v>122</v>
      </c>
      <c r="H253" s="220">
        <v>2</v>
      </c>
      <c r="I253" s="221"/>
      <c r="J253" s="222">
        <f>ROUND(I253*H253,2)</f>
        <v>0</v>
      </c>
      <c r="K253" s="223"/>
      <c r="L253" s="41"/>
      <c r="M253" s="224" t="s">
        <v>1</v>
      </c>
      <c r="N253" s="225" t="s">
        <v>41</v>
      </c>
      <c r="O253" s="88"/>
      <c r="P253" s="226">
        <f>O253*H253</f>
        <v>0</v>
      </c>
      <c r="Q253" s="226">
        <v>0.00050000000000000001</v>
      </c>
      <c r="R253" s="226">
        <f>Q253*H253</f>
        <v>0.001</v>
      </c>
      <c r="S253" s="226">
        <v>0</v>
      </c>
      <c r="T253" s="22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8" t="s">
        <v>123</v>
      </c>
      <c r="AT253" s="228" t="s">
        <v>119</v>
      </c>
      <c r="AU253" s="228" t="s">
        <v>86</v>
      </c>
      <c r="AY253" s="14" t="s">
        <v>116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4" t="s">
        <v>84</v>
      </c>
      <c r="BK253" s="229">
        <f>ROUND(I253*H253,2)</f>
        <v>0</v>
      </c>
      <c r="BL253" s="14" t="s">
        <v>123</v>
      </c>
      <c r="BM253" s="228" t="s">
        <v>720</v>
      </c>
    </row>
    <row r="254" s="2" customFormat="1" ht="21.75" customHeight="1">
      <c r="A254" s="35"/>
      <c r="B254" s="36"/>
      <c r="C254" s="216" t="s">
        <v>721</v>
      </c>
      <c r="D254" s="216" t="s">
        <v>119</v>
      </c>
      <c r="E254" s="217" t="s">
        <v>722</v>
      </c>
      <c r="F254" s="218" t="s">
        <v>723</v>
      </c>
      <c r="G254" s="219" t="s">
        <v>242</v>
      </c>
      <c r="H254" s="220">
        <v>0.40400000000000003</v>
      </c>
      <c r="I254" s="221"/>
      <c r="J254" s="222">
        <f>ROUND(I254*H254,2)</f>
        <v>0</v>
      </c>
      <c r="K254" s="223"/>
      <c r="L254" s="41"/>
      <c r="M254" s="224" t="s">
        <v>1</v>
      </c>
      <c r="N254" s="225" t="s">
        <v>41</v>
      </c>
      <c r="O254" s="88"/>
      <c r="P254" s="226">
        <f>O254*H254</f>
        <v>0</v>
      </c>
      <c r="Q254" s="226">
        <v>0</v>
      </c>
      <c r="R254" s="226">
        <f>Q254*H254</f>
        <v>0</v>
      </c>
      <c r="S254" s="226">
        <v>0</v>
      </c>
      <c r="T254" s="22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8" t="s">
        <v>123</v>
      </c>
      <c r="AT254" s="228" t="s">
        <v>119</v>
      </c>
      <c r="AU254" s="228" t="s">
        <v>86</v>
      </c>
      <c r="AY254" s="14" t="s">
        <v>116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4" t="s">
        <v>84</v>
      </c>
      <c r="BK254" s="229">
        <f>ROUND(I254*H254,2)</f>
        <v>0</v>
      </c>
      <c r="BL254" s="14" t="s">
        <v>123</v>
      </c>
      <c r="BM254" s="228" t="s">
        <v>724</v>
      </c>
    </row>
    <row r="255" s="2" customFormat="1" ht="21.75" customHeight="1">
      <c r="A255" s="35"/>
      <c r="B255" s="36"/>
      <c r="C255" s="216" t="s">
        <v>725</v>
      </c>
      <c r="D255" s="216" t="s">
        <v>119</v>
      </c>
      <c r="E255" s="217" t="s">
        <v>726</v>
      </c>
      <c r="F255" s="218" t="s">
        <v>727</v>
      </c>
      <c r="G255" s="219" t="s">
        <v>242</v>
      </c>
      <c r="H255" s="220">
        <v>0.40400000000000003</v>
      </c>
      <c r="I255" s="221"/>
      <c r="J255" s="222">
        <f>ROUND(I255*H255,2)</f>
        <v>0</v>
      </c>
      <c r="K255" s="223"/>
      <c r="L255" s="41"/>
      <c r="M255" s="224" t="s">
        <v>1</v>
      </c>
      <c r="N255" s="225" t="s">
        <v>41</v>
      </c>
      <c r="O255" s="88"/>
      <c r="P255" s="226">
        <f>O255*H255</f>
        <v>0</v>
      </c>
      <c r="Q255" s="226">
        <v>0</v>
      </c>
      <c r="R255" s="226">
        <f>Q255*H255</f>
        <v>0</v>
      </c>
      <c r="S255" s="226">
        <v>0</v>
      </c>
      <c r="T255" s="22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8" t="s">
        <v>123</v>
      </c>
      <c r="AT255" s="228" t="s">
        <v>119</v>
      </c>
      <c r="AU255" s="228" t="s">
        <v>86</v>
      </c>
      <c r="AY255" s="14" t="s">
        <v>116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4" t="s">
        <v>84</v>
      </c>
      <c r="BK255" s="229">
        <f>ROUND(I255*H255,2)</f>
        <v>0</v>
      </c>
      <c r="BL255" s="14" t="s">
        <v>123</v>
      </c>
      <c r="BM255" s="228" t="s">
        <v>728</v>
      </c>
    </row>
    <row r="256" s="12" customFormat="1" ht="22.8" customHeight="1">
      <c r="A256" s="12"/>
      <c r="B256" s="200"/>
      <c r="C256" s="201"/>
      <c r="D256" s="202" t="s">
        <v>75</v>
      </c>
      <c r="E256" s="214" t="s">
        <v>729</v>
      </c>
      <c r="F256" s="214" t="s">
        <v>730</v>
      </c>
      <c r="G256" s="201"/>
      <c r="H256" s="201"/>
      <c r="I256" s="204"/>
      <c r="J256" s="215">
        <f>BK256</f>
        <v>0</v>
      </c>
      <c r="K256" s="201"/>
      <c r="L256" s="206"/>
      <c r="M256" s="207"/>
      <c r="N256" s="208"/>
      <c r="O256" s="208"/>
      <c r="P256" s="209">
        <f>SUM(P257:P282)</f>
        <v>0</v>
      </c>
      <c r="Q256" s="208"/>
      <c r="R256" s="209">
        <f>SUM(R257:R282)</f>
        <v>0.28809999999999997</v>
      </c>
      <c r="S256" s="208"/>
      <c r="T256" s="210">
        <f>SUM(T257:T282)</f>
        <v>0.156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1" t="s">
        <v>86</v>
      </c>
      <c r="AT256" s="212" t="s">
        <v>75</v>
      </c>
      <c r="AU256" s="212" t="s">
        <v>84</v>
      </c>
      <c r="AY256" s="211" t="s">
        <v>116</v>
      </c>
      <c r="BK256" s="213">
        <f>SUM(BK257:BK282)</f>
        <v>0</v>
      </c>
    </row>
    <row r="257" s="2" customFormat="1" ht="21.75" customHeight="1">
      <c r="A257" s="35"/>
      <c r="B257" s="36"/>
      <c r="C257" s="216" t="s">
        <v>731</v>
      </c>
      <c r="D257" s="216" t="s">
        <v>119</v>
      </c>
      <c r="E257" s="217" t="s">
        <v>732</v>
      </c>
      <c r="F257" s="218" t="s">
        <v>733</v>
      </c>
      <c r="G257" s="219" t="s">
        <v>122</v>
      </c>
      <c r="H257" s="220">
        <v>4</v>
      </c>
      <c r="I257" s="221"/>
      <c r="J257" s="222">
        <f>ROUND(I257*H257,2)</f>
        <v>0</v>
      </c>
      <c r="K257" s="223"/>
      <c r="L257" s="41"/>
      <c r="M257" s="224" t="s">
        <v>1</v>
      </c>
      <c r="N257" s="225" t="s">
        <v>41</v>
      </c>
      <c r="O257" s="88"/>
      <c r="P257" s="226">
        <f>O257*H257</f>
        <v>0</v>
      </c>
      <c r="Q257" s="226">
        <v>2.0000000000000002E-05</v>
      </c>
      <c r="R257" s="226">
        <f>Q257*H257</f>
        <v>8.0000000000000007E-05</v>
      </c>
      <c r="S257" s="226">
        <v>0.039</v>
      </c>
      <c r="T257" s="227">
        <f>S257*H257</f>
        <v>0.156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8" t="s">
        <v>123</v>
      </c>
      <c r="AT257" s="228" t="s">
        <v>119</v>
      </c>
      <c r="AU257" s="228" t="s">
        <v>86</v>
      </c>
      <c r="AY257" s="14" t="s">
        <v>116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4" t="s">
        <v>84</v>
      </c>
      <c r="BK257" s="229">
        <f>ROUND(I257*H257,2)</f>
        <v>0</v>
      </c>
      <c r="BL257" s="14" t="s">
        <v>123</v>
      </c>
      <c r="BM257" s="228" t="s">
        <v>734</v>
      </c>
    </row>
    <row r="258" s="2" customFormat="1" ht="21.75" customHeight="1">
      <c r="A258" s="35"/>
      <c r="B258" s="36"/>
      <c r="C258" s="216" t="s">
        <v>735</v>
      </c>
      <c r="D258" s="216" t="s">
        <v>119</v>
      </c>
      <c r="E258" s="217" t="s">
        <v>736</v>
      </c>
      <c r="F258" s="218" t="s">
        <v>737</v>
      </c>
      <c r="G258" s="219" t="s">
        <v>172</v>
      </c>
      <c r="H258" s="220">
        <v>3</v>
      </c>
      <c r="I258" s="221"/>
      <c r="J258" s="222">
        <f>ROUND(I258*H258,2)</f>
        <v>0</v>
      </c>
      <c r="K258" s="223"/>
      <c r="L258" s="41"/>
      <c r="M258" s="224" t="s">
        <v>1</v>
      </c>
      <c r="N258" s="225" t="s">
        <v>41</v>
      </c>
      <c r="O258" s="88"/>
      <c r="P258" s="226">
        <f>O258*H258</f>
        <v>0</v>
      </c>
      <c r="Q258" s="226">
        <v>0.0093900000000000008</v>
      </c>
      <c r="R258" s="226">
        <f>Q258*H258</f>
        <v>0.028170000000000001</v>
      </c>
      <c r="S258" s="226">
        <v>0</v>
      </c>
      <c r="T258" s="22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8" t="s">
        <v>123</v>
      </c>
      <c r="AT258" s="228" t="s">
        <v>119</v>
      </c>
      <c r="AU258" s="228" t="s">
        <v>86</v>
      </c>
      <c r="AY258" s="14" t="s">
        <v>116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4" t="s">
        <v>84</v>
      </c>
      <c r="BK258" s="229">
        <f>ROUND(I258*H258,2)</f>
        <v>0</v>
      </c>
      <c r="BL258" s="14" t="s">
        <v>123</v>
      </c>
      <c r="BM258" s="228" t="s">
        <v>738</v>
      </c>
    </row>
    <row r="259" s="2" customFormat="1" ht="21.75" customHeight="1">
      <c r="A259" s="35"/>
      <c r="B259" s="36"/>
      <c r="C259" s="230" t="s">
        <v>739</v>
      </c>
      <c r="D259" s="230" t="s">
        <v>178</v>
      </c>
      <c r="E259" s="231" t="s">
        <v>740</v>
      </c>
      <c r="F259" s="232" t="s">
        <v>741</v>
      </c>
      <c r="G259" s="233" t="s">
        <v>122</v>
      </c>
      <c r="H259" s="234">
        <v>1</v>
      </c>
      <c r="I259" s="235"/>
      <c r="J259" s="236">
        <f>ROUND(I259*H259,2)</f>
        <v>0</v>
      </c>
      <c r="K259" s="237"/>
      <c r="L259" s="238"/>
      <c r="M259" s="239" t="s">
        <v>1</v>
      </c>
      <c r="N259" s="240" t="s">
        <v>41</v>
      </c>
      <c r="O259" s="88"/>
      <c r="P259" s="226">
        <f>O259*H259</f>
        <v>0</v>
      </c>
      <c r="Q259" s="226">
        <v>0.0016800000000000001</v>
      </c>
      <c r="R259" s="226">
        <f>Q259*H259</f>
        <v>0.0016800000000000001</v>
      </c>
      <c r="S259" s="226">
        <v>0</v>
      </c>
      <c r="T259" s="22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8" t="s">
        <v>181</v>
      </c>
      <c r="AT259" s="228" t="s">
        <v>178</v>
      </c>
      <c r="AU259" s="228" t="s">
        <v>86</v>
      </c>
      <c r="AY259" s="14" t="s">
        <v>116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4" t="s">
        <v>84</v>
      </c>
      <c r="BK259" s="229">
        <f>ROUND(I259*H259,2)</f>
        <v>0</v>
      </c>
      <c r="BL259" s="14" t="s">
        <v>123</v>
      </c>
      <c r="BM259" s="228" t="s">
        <v>742</v>
      </c>
    </row>
    <row r="260" s="2" customFormat="1" ht="21.75" customHeight="1">
      <c r="A260" s="35"/>
      <c r="B260" s="36"/>
      <c r="C260" s="230" t="s">
        <v>743</v>
      </c>
      <c r="D260" s="230" t="s">
        <v>178</v>
      </c>
      <c r="E260" s="231" t="s">
        <v>744</v>
      </c>
      <c r="F260" s="232" t="s">
        <v>745</v>
      </c>
      <c r="G260" s="233" t="s">
        <v>122</v>
      </c>
      <c r="H260" s="234">
        <v>2</v>
      </c>
      <c r="I260" s="235"/>
      <c r="J260" s="236">
        <f>ROUND(I260*H260,2)</f>
        <v>0</v>
      </c>
      <c r="K260" s="237"/>
      <c r="L260" s="238"/>
      <c r="M260" s="239" t="s">
        <v>1</v>
      </c>
      <c r="N260" s="240" t="s">
        <v>41</v>
      </c>
      <c r="O260" s="88"/>
      <c r="P260" s="226">
        <f>O260*H260</f>
        <v>0</v>
      </c>
      <c r="Q260" s="226">
        <v>0.0093900000000000008</v>
      </c>
      <c r="R260" s="226">
        <f>Q260*H260</f>
        <v>0.018780000000000002</v>
      </c>
      <c r="S260" s="226">
        <v>0</v>
      </c>
      <c r="T260" s="22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8" t="s">
        <v>181</v>
      </c>
      <c r="AT260" s="228" t="s">
        <v>178</v>
      </c>
      <c r="AU260" s="228" t="s">
        <v>86</v>
      </c>
      <c r="AY260" s="14" t="s">
        <v>116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4" t="s">
        <v>84</v>
      </c>
      <c r="BK260" s="229">
        <f>ROUND(I260*H260,2)</f>
        <v>0</v>
      </c>
      <c r="BL260" s="14" t="s">
        <v>123</v>
      </c>
      <c r="BM260" s="228" t="s">
        <v>746</v>
      </c>
    </row>
    <row r="261" s="2" customFormat="1" ht="33" customHeight="1">
      <c r="A261" s="35"/>
      <c r="B261" s="36"/>
      <c r="C261" s="216" t="s">
        <v>747</v>
      </c>
      <c r="D261" s="216" t="s">
        <v>119</v>
      </c>
      <c r="E261" s="217" t="s">
        <v>748</v>
      </c>
      <c r="F261" s="218" t="s">
        <v>749</v>
      </c>
      <c r="G261" s="219" t="s">
        <v>172</v>
      </c>
      <c r="H261" s="220">
        <v>3</v>
      </c>
      <c r="I261" s="221"/>
      <c r="J261" s="222">
        <f>ROUND(I261*H261,2)</f>
        <v>0</v>
      </c>
      <c r="K261" s="223"/>
      <c r="L261" s="41"/>
      <c r="M261" s="224" t="s">
        <v>1</v>
      </c>
      <c r="N261" s="225" t="s">
        <v>41</v>
      </c>
      <c r="O261" s="88"/>
      <c r="P261" s="226">
        <f>O261*H261</f>
        <v>0</v>
      </c>
      <c r="Q261" s="226">
        <v>0.041779999999999998</v>
      </c>
      <c r="R261" s="226">
        <f>Q261*H261</f>
        <v>0.12534000000000001</v>
      </c>
      <c r="S261" s="226">
        <v>0</v>
      </c>
      <c r="T261" s="22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8" t="s">
        <v>123</v>
      </c>
      <c r="AT261" s="228" t="s">
        <v>119</v>
      </c>
      <c r="AU261" s="228" t="s">
        <v>86</v>
      </c>
      <c r="AY261" s="14" t="s">
        <v>116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4" t="s">
        <v>84</v>
      </c>
      <c r="BK261" s="229">
        <f>ROUND(I261*H261,2)</f>
        <v>0</v>
      </c>
      <c r="BL261" s="14" t="s">
        <v>123</v>
      </c>
      <c r="BM261" s="228" t="s">
        <v>750</v>
      </c>
    </row>
    <row r="262" s="2" customFormat="1" ht="21.75" customHeight="1">
      <c r="A262" s="35"/>
      <c r="B262" s="36"/>
      <c r="C262" s="216" t="s">
        <v>751</v>
      </c>
      <c r="D262" s="216" t="s">
        <v>119</v>
      </c>
      <c r="E262" s="217" t="s">
        <v>752</v>
      </c>
      <c r="F262" s="218" t="s">
        <v>753</v>
      </c>
      <c r="G262" s="219" t="s">
        <v>172</v>
      </c>
      <c r="H262" s="220">
        <v>2</v>
      </c>
      <c r="I262" s="221"/>
      <c r="J262" s="222">
        <f>ROUND(I262*H262,2)</f>
        <v>0</v>
      </c>
      <c r="K262" s="223"/>
      <c r="L262" s="41"/>
      <c r="M262" s="224" t="s">
        <v>1</v>
      </c>
      <c r="N262" s="225" t="s">
        <v>41</v>
      </c>
      <c r="O262" s="88"/>
      <c r="P262" s="226">
        <f>O262*H262</f>
        <v>0</v>
      </c>
      <c r="Q262" s="226">
        <v>0.01048</v>
      </c>
      <c r="R262" s="226">
        <f>Q262*H262</f>
        <v>0.020959999999999999</v>
      </c>
      <c r="S262" s="226">
        <v>0</v>
      </c>
      <c r="T262" s="22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8" t="s">
        <v>123</v>
      </c>
      <c r="AT262" s="228" t="s">
        <v>119</v>
      </c>
      <c r="AU262" s="228" t="s">
        <v>86</v>
      </c>
      <c r="AY262" s="14" t="s">
        <v>116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4" t="s">
        <v>84</v>
      </c>
      <c r="BK262" s="229">
        <f>ROUND(I262*H262,2)</f>
        <v>0</v>
      </c>
      <c r="BL262" s="14" t="s">
        <v>123</v>
      </c>
      <c r="BM262" s="228" t="s">
        <v>754</v>
      </c>
    </row>
    <row r="263" s="2" customFormat="1" ht="16.5" customHeight="1">
      <c r="A263" s="35"/>
      <c r="B263" s="36"/>
      <c r="C263" s="216" t="s">
        <v>755</v>
      </c>
      <c r="D263" s="216" t="s">
        <v>119</v>
      </c>
      <c r="E263" s="217" t="s">
        <v>756</v>
      </c>
      <c r="F263" s="218" t="s">
        <v>757</v>
      </c>
      <c r="G263" s="219" t="s">
        <v>122</v>
      </c>
      <c r="H263" s="220">
        <v>1</v>
      </c>
      <c r="I263" s="221"/>
      <c r="J263" s="222">
        <f>ROUND(I263*H263,2)</f>
        <v>0</v>
      </c>
      <c r="K263" s="223"/>
      <c r="L263" s="41"/>
      <c r="M263" s="224" t="s">
        <v>1</v>
      </c>
      <c r="N263" s="225" t="s">
        <v>41</v>
      </c>
      <c r="O263" s="88"/>
      <c r="P263" s="226">
        <f>O263*H263</f>
        <v>0</v>
      </c>
      <c r="Q263" s="226">
        <v>0.00021000000000000001</v>
      </c>
      <c r="R263" s="226">
        <f>Q263*H263</f>
        <v>0.00021000000000000001</v>
      </c>
      <c r="S263" s="226">
        <v>0</v>
      </c>
      <c r="T263" s="22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8" t="s">
        <v>123</v>
      </c>
      <c r="AT263" s="228" t="s">
        <v>119</v>
      </c>
      <c r="AU263" s="228" t="s">
        <v>86</v>
      </c>
      <c r="AY263" s="14" t="s">
        <v>116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4" t="s">
        <v>84</v>
      </c>
      <c r="BK263" s="229">
        <f>ROUND(I263*H263,2)</f>
        <v>0</v>
      </c>
      <c r="BL263" s="14" t="s">
        <v>123</v>
      </c>
      <c r="BM263" s="228" t="s">
        <v>758</v>
      </c>
    </row>
    <row r="264" s="2" customFormat="1" ht="16.5" customHeight="1">
      <c r="A264" s="35"/>
      <c r="B264" s="36"/>
      <c r="C264" s="216" t="s">
        <v>759</v>
      </c>
      <c r="D264" s="216" t="s">
        <v>119</v>
      </c>
      <c r="E264" s="217" t="s">
        <v>760</v>
      </c>
      <c r="F264" s="218" t="s">
        <v>761</v>
      </c>
      <c r="G264" s="219" t="s">
        <v>122</v>
      </c>
      <c r="H264" s="220">
        <v>9</v>
      </c>
      <c r="I264" s="221"/>
      <c r="J264" s="222">
        <f>ROUND(I264*H264,2)</f>
        <v>0</v>
      </c>
      <c r="K264" s="223"/>
      <c r="L264" s="41"/>
      <c r="M264" s="224" t="s">
        <v>1</v>
      </c>
      <c r="N264" s="225" t="s">
        <v>41</v>
      </c>
      <c r="O264" s="88"/>
      <c r="P264" s="226">
        <f>O264*H264</f>
        <v>0</v>
      </c>
      <c r="Q264" s="226">
        <v>0.00033</v>
      </c>
      <c r="R264" s="226">
        <f>Q264*H264</f>
        <v>0.00297</v>
      </c>
      <c r="S264" s="226">
        <v>0</v>
      </c>
      <c r="T264" s="22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8" t="s">
        <v>123</v>
      </c>
      <c r="AT264" s="228" t="s">
        <v>119</v>
      </c>
      <c r="AU264" s="228" t="s">
        <v>86</v>
      </c>
      <c r="AY264" s="14" t="s">
        <v>116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4" t="s">
        <v>84</v>
      </c>
      <c r="BK264" s="229">
        <f>ROUND(I264*H264,2)</f>
        <v>0</v>
      </c>
      <c r="BL264" s="14" t="s">
        <v>123</v>
      </c>
      <c r="BM264" s="228" t="s">
        <v>762</v>
      </c>
    </row>
    <row r="265" s="2" customFormat="1" ht="33" customHeight="1">
      <c r="A265" s="35"/>
      <c r="B265" s="36"/>
      <c r="C265" s="230" t="s">
        <v>462</v>
      </c>
      <c r="D265" s="230" t="s">
        <v>178</v>
      </c>
      <c r="E265" s="231" t="s">
        <v>763</v>
      </c>
      <c r="F265" s="232" t="s">
        <v>764</v>
      </c>
      <c r="G265" s="233" t="s">
        <v>122</v>
      </c>
      <c r="H265" s="234">
        <v>3</v>
      </c>
      <c r="I265" s="235"/>
      <c r="J265" s="236">
        <f>ROUND(I265*H265,2)</f>
        <v>0</v>
      </c>
      <c r="K265" s="237"/>
      <c r="L265" s="238"/>
      <c r="M265" s="239" t="s">
        <v>1</v>
      </c>
      <c r="N265" s="240" t="s">
        <v>41</v>
      </c>
      <c r="O265" s="88"/>
      <c r="P265" s="226">
        <f>O265*H265</f>
        <v>0</v>
      </c>
      <c r="Q265" s="226">
        <v>0.0093900000000000008</v>
      </c>
      <c r="R265" s="226">
        <f>Q265*H265</f>
        <v>0.028170000000000001</v>
      </c>
      <c r="S265" s="226">
        <v>0</v>
      </c>
      <c r="T265" s="22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8" t="s">
        <v>181</v>
      </c>
      <c r="AT265" s="228" t="s">
        <v>178</v>
      </c>
      <c r="AU265" s="228" t="s">
        <v>86</v>
      </c>
      <c r="AY265" s="14" t="s">
        <v>116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4" t="s">
        <v>84</v>
      </c>
      <c r="BK265" s="229">
        <f>ROUND(I265*H265,2)</f>
        <v>0</v>
      </c>
      <c r="BL265" s="14" t="s">
        <v>123</v>
      </c>
      <c r="BM265" s="228" t="s">
        <v>765</v>
      </c>
    </row>
    <row r="266" s="2" customFormat="1" ht="21.75" customHeight="1">
      <c r="A266" s="35"/>
      <c r="B266" s="36"/>
      <c r="C266" s="230" t="s">
        <v>766</v>
      </c>
      <c r="D266" s="230" t="s">
        <v>178</v>
      </c>
      <c r="E266" s="231" t="s">
        <v>767</v>
      </c>
      <c r="F266" s="232" t="s">
        <v>768</v>
      </c>
      <c r="G266" s="233" t="s">
        <v>122</v>
      </c>
      <c r="H266" s="234">
        <v>3</v>
      </c>
      <c r="I266" s="235"/>
      <c r="J266" s="236">
        <f>ROUND(I266*H266,2)</f>
        <v>0</v>
      </c>
      <c r="K266" s="237"/>
      <c r="L266" s="238"/>
      <c r="M266" s="239" t="s">
        <v>1</v>
      </c>
      <c r="N266" s="240" t="s">
        <v>41</v>
      </c>
      <c r="O266" s="88"/>
      <c r="P266" s="226">
        <f>O266*H266</f>
        <v>0</v>
      </c>
      <c r="Q266" s="226">
        <v>0.0016800000000000001</v>
      </c>
      <c r="R266" s="226">
        <f>Q266*H266</f>
        <v>0.0050400000000000002</v>
      </c>
      <c r="S266" s="226">
        <v>0</v>
      </c>
      <c r="T266" s="22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8" t="s">
        <v>181</v>
      </c>
      <c r="AT266" s="228" t="s">
        <v>178</v>
      </c>
      <c r="AU266" s="228" t="s">
        <v>86</v>
      </c>
      <c r="AY266" s="14" t="s">
        <v>116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4" t="s">
        <v>84</v>
      </c>
      <c r="BK266" s="229">
        <f>ROUND(I266*H266,2)</f>
        <v>0</v>
      </c>
      <c r="BL266" s="14" t="s">
        <v>123</v>
      </c>
      <c r="BM266" s="228" t="s">
        <v>769</v>
      </c>
    </row>
    <row r="267" s="2" customFormat="1" ht="33" customHeight="1">
      <c r="A267" s="35"/>
      <c r="B267" s="36"/>
      <c r="C267" s="216" t="s">
        <v>770</v>
      </c>
      <c r="D267" s="216" t="s">
        <v>119</v>
      </c>
      <c r="E267" s="217" t="s">
        <v>771</v>
      </c>
      <c r="F267" s="218" t="s">
        <v>772</v>
      </c>
      <c r="G267" s="219" t="s">
        <v>122</v>
      </c>
      <c r="H267" s="220">
        <v>6</v>
      </c>
      <c r="I267" s="221"/>
      <c r="J267" s="222">
        <f>ROUND(I267*H267,2)</f>
        <v>0</v>
      </c>
      <c r="K267" s="223"/>
      <c r="L267" s="41"/>
      <c r="M267" s="224" t="s">
        <v>1</v>
      </c>
      <c r="N267" s="225" t="s">
        <v>41</v>
      </c>
      <c r="O267" s="88"/>
      <c r="P267" s="226">
        <f>O267*H267</f>
        <v>0</v>
      </c>
      <c r="Q267" s="226">
        <v>0.00027</v>
      </c>
      <c r="R267" s="226">
        <f>Q267*H267</f>
        <v>0.0016199999999999999</v>
      </c>
      <c r="S267" s="226">
        <v>0</v>
      </c>
      <c r="T267" s="22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8" t="s">
        <v>123</v>
      </c>
      <c r="AT267" s="228" t="s">
        <v>119</v>
      </c>
      <c r="AU267" s="228" t="s">
        <v>86</v>
      </c>
      <c r="AY267" s="14" t="s">
        <v>116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4" t="s">
        <v>84</v>
      </c>
      <c r="BK267" s="229">
        <f>ROUND(I267*H267,2)</f>
        <v>0</v>
      </c>
      <c r="BL267" s="14" t="s">
        <v>123</v>
      </c>
      <c r="BM267" s="228" t="s">
        <v>773</v>
      </c>
    </row>
    <row r="268" s="2" customFormat="1" ht="21.75" customHeight="1">
      <c r="A268" s="35"/>
      <c r="B268" s="36"/>
      <c r="C268" s="216" t="s">
        <v>774</v>
      </c>
      <c r="D268" s="216" t="s">
        <v>119</v>
      </c>
      <c r="E268" s="217" t="s">
        <v>775</v>
      </c>
      <c r="F268" s="218" t="s">
        <v>776</v>
      </c>
      <c r="G268" s="219" t="s">
        <v>122</v>
      </c>
      <c r="H268" s="220">
        <v>2</v>
      </c>
      <c r="I268" s="221"/>
      <c r="J268" s="222">
        <f>ROUND(I268*H268,2)</f>
        <v>0</v>
      </c>
      <c r="K268" s="223"/>
      <c r="L268" s="41"/>
      <c r="M268" s="224" t="s">
        <v>1</v>
      </c>
      <c r="N268" s="225" t="s">
        <v>41</v>
      </c>
      <c r="O268" s="88"/>
      <c r="P268" s="226">
        <f>O268*H268</f>
        <v>0</v>
      </c>
      <c r="Q268" s="226">
        <v>0.00051999999999999995</v>
      </c>
      <c r="R268" s="226">
        <f>Q268*H268</f>
        <v>0.0010399999999999999</v>
      </c>
      <c r="S268" s="226">
        <v>0</v>
      </c>
      <c r="T268" s="22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8" t="s">
        <v>123</v>
      </c>
      <c r="AT268" s="228" t="s">
        <v>119</v>
      </c>
      <c r="AU268" s="228" t="s">
        <v>86</v>
      </c>
      <c r="AY268" s="14" t="s">
        <v>116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4" t="s">
        <v>84</v>
      </c>
      <c r="BK268" s="229">
        <f>ROUND(I268*H268,2)</f>
        <v>0</v>
      </c>
      <c r="BL268" s="14" t="s">
        <v>123</v>
      </c>
      <c r="BM268" s="228" t="s">
        <v>777</v>
      </c>
    </row>
    <row r="269" s="2" customFormat="1" ht="21.75" customHeight="1">
      <c r="A269" s="35"/>
      <c r="B269" s="36"/>
      <c r="C269" s="216" t="s">
        <v>778</v>
      </c>
      <c r="D269" s="216" t="s">
        <v>119</v>
      </c>
      <c r="E269" s="217" t="s">
        <v>779</v>
      </c>
      <c r="F269" s="218" t="s">
        <v>780</v>
      </c>
      <c r="G269" s="219" t="s">
        <v>122</v>
      </c>
      <c r="H269" s="220">
        <v>12</v>
      </c>
      <c r="I269" s="221"/>
      <c r="J269" s="222">
        <f>ROUND(I269*H269,2)</f>
        <v>0</v>
      </c>
      <c r="K269" s="223"/>
      <c r="L269" s="41"/>
      <c r="M269" s="224" t="s">
        <v>1</v>
      </c>
      <c r="N269" s="225" t="s">
        <v>41</v>
      </c>
      <c r="O269" s="88"/>
      <c r="P269" s="226">
        <f>O269*H269</f>
        <v>0</v>
      </c>
      <c r="Q269" s="226">
        <v>0.00022000000000000001</v>
      </c>
      <c r="R269" s="226">
        <f>Q269*H269</f>
        <v>0.00264</v>
      </c>
      <c r="S269" s="226">
        <v>0</v>
      </c>
      <c r="T269" s="22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8" t="s">
        <v>123</v>
      </c>
      <c r="AT269" s="228" t="s">
        <v>119</v>
      </c>
      <c r="AU269" s="228" t="s">
        <v>86</v>
      </c>
      <c r="AY269" s="14" t="s">
        <v>116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4" t="s">
        <v>84</v>
      </c>
      <c r="BK269" s="229">
        <f>ROUND(I269*H269,2)</f>
        <v>0</v>
      </c>
      <c r="BL269" s="14" t="s">
        <v>123</v>
      </c>
      <c r="BM269" s="228" t="s">
        <v>781</v>
      </c>
    </row>
    <row r="270" s="2" customFormat="1" ht="21.75" customHeight="1">
      <c r="A270" s="35"/>
      <c r="B270" s="36"/>
      <c r="C270" s="216" t="s">
        <v>782</v>
      </c>
      <c r="D270" s="216" t="s">
        <v>119</v>
      </c>
      <c r="E270" s="217" t="s">
        <v>783</v>
      </c>
      <c r="F270" s="218" t="s">
        <v>784</v>
      </c>
      <c r="G270" s="219" t="s">
        <v>122</v>
      </c>
      <c r="H270" s="220">
        <v>2</v>
      </c>
      <c r="I270" s="221"/>
      <c r="J270" s="222">
        <f>ROUND(I270*H270,2)</f>
        <v>0</v>
      </c>
      <c r="K270" s="223"/>
      <c r="L270" s="41"/>
      <c r="M270" s="224" t="s">
        <v>1</v>
      </c>
      <c r="N270" s="225" t="s">
        <v>41</v>
      </c>
      <c r="O270" s="88"/>
      <c r="P270" s="226">
        <f>O270*H270</f>
        <v>0</v>
      </c>
      <c r="Q270" s="226">
        <v>0.00114</v>
      </c>
      <c r="R270" s="226">
        <f>Q270*H270</f>
        <v>0.0022799999999999999</v>
      </c>
      <c r="S270" s="226">
        <v>0</v>
      </c>
      <c r="T270" s="22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8" t="s">
        <v>123</v>
      </c>
      <c r="AT270" s="228" t="s">
        <v>119</v>
      </c>
      <c r="AU270" s="228" t="s">
        <v>86</v>
      </c>
      <c r="AY270" s="14" t="s">
        <v>116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4" t="s">
        <v>84</v>
      </c>
      <c r="BK270" s="229">
        <f>ROUND(I270*H270,2)</f>
        <v>0</v>
      </c>
      <c r="BL270" s="14" t="s">
        <v>123</v>
      </c>
      <c r="BM270" s="228" t="s">
        <v>785</v>
      </c>
    </row>
    <row r="271" s="2" customFormat="1" ht="21.75" customHeight="1">
      <c r="A271" s="35"/>
      <c r="B271" s="36"/>
      <c r="C271" s="216" t="s">
        <v>786</v>
      </c>
      <c r="D271" s="216" t="s">
        <v>119</v>
      </c>
      <c r="E271" s="217" t="s">
        <v>787</v>
      </c>
      <c r="F271" s="218" t="s">
        <v>188</v>
      </c>
      <c r="G271" s="219" t="s">
        <v>122</v>
      </c>
      <c r="H271" s="220">
        <v>6</v>
      </c>
      <c r="I271" s="221"/>
      <c r="J271" s="222">
        <f>ROUND(I271*H271,2)</f>
        <v>0</v>
      </c>
      <c r="K271" s="223"/>
      <c r="L271" s="41"/>
      <c r="M271" s="224" t="s">
        <v>1</v>
      </c>
      <c r="N271" s="225" t="s">
        <v>41</v>
      </c>
      <c r="O271" s="88"/>
      <c r="P271" s="226">
        <f>O271*H271</f>
        <v>0</v>
      </c>
      <c r="Q271" s="226">
        <v>0.00025999999999999998</v>
      </c>
      <c r="R271" s="226">
        <f>Q271*H271</f>
        <v>0.0015599999999999998</v>
      </c>
      <c r="S271" s="226">
        <v>0</v>
      </c>
      <c r="T271" s="22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8" t="s">
        <v>123</v>
      </c>
      <c r="AT271" s="228" t="s">
        <v>119</v>
      </c>
      <c r="AU271" s="228" t="s">
        <v>86</v>
      </c>
      <c r="AY271" s="14" t="s">
        <v>116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4" t="s">
        <v>84</v>
      </c>
      <c r="BK271" s="229">
        <f>ROUND(I271*H271,2)</f>
        <v>0</v>
      </c>
      <c r="BL271" s="14" t="s">
        <v>123</v>
      </c>
      <c r="BM271" s="228" t="s">
        <v>788</v>
      </c>
    </row>
    <row r="272" s="2" customFormat="1" ht="21.75" customHeight="1">
      <c r="A272" s="35"/>
      <c r="B272" s="36"/>
      <c r="C272" s="216" t="s">
        <v>789</v>
      </c>
      <c r="D272" s="216" t="s">
        <v>119</v>
      </c>
      <c r="E272" s="217" t="s">
        <v>790</v>
      </c>
      <c r="F272" s="218" t="s">
        <v>196</v>
      </c>
      <c r="G272" s="219" t="s">
        <v>122</v>
      </c>
      <c r="H272" s="220">
        <v>8</v>
      </c>
      <c r="I272" s="221"/>
      <c r="J272" s="222">
        <f>ROUND(I272*H272,2)</f>
        <v>0</v>
      </c>
      <c r="K272" s="223"/>
      <c r="L272" s="41"/>
      <c r="M272" s="224" t="s">
        <v>1</v>
      </c>
      <c r="N272" s="225" t="s">
        <v>41</v>
      </c>
      <c r="O272" s="88"/>
      <c r="P272" s="226">
        <f>O272*H272</f>
        <v>0</v>
      </c>
      <c r="Q272" s="226">
        <v>0.00132</v>
      </c>
      <c r="R272" s="226">
        <f>Q272*H272</f>
        <v>0.01056</v>
      </c>
      <c r="S272" s="226">
        <v>0</v>
      </c>
      <c r="T272" s="22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8" t="s">
        <v>123</v>
      </c>
      <c r="AT272" s="228" t="s">
        <v>119</v>
      </c>
      <c r="AU272" s="228" t="s">
        <v>86</v>
      </c>
      <c r="AY272" s="14" t="s">
        <v>116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14" t="s">
        <v>84</v>
      </c>
      <c r="BK272" s="229">
        <f>ROUND(I272*H272,2)</f>
        <v>0</v>
      </c>
      <c r="BL272" s="14" t="s">
        <v>123</v>
      </c>
      <c r="BM272" s="228" t="s">
        <v>791</v>
      </c>
    </row>
    <row r="273" s="2" customFormat="1" ht="21.75" customHeight="1">
      <c r="A273" s="35"/>
      <c r="B273" s="36"/>
      <c r="C273" s="216" t="s">
        <v>792</v>
      </c>
      <c r="D273" s="216" t="s">
        <v>119</v>
      </c>
      <c r="E273" s="217" t="s">
        <v>793</v>
      </c>
      <c r="F273" s="218" t="s">
        <v>794</v>
      </c>
      <c r="G273" s="219" t="s">
        <v>122</v>
      </c>
      <c r="H273" s="220">
        <v>11</v>
      </c>
      <c r="I273" s="221"/>
      <c r="J273" s="222">
        <f>ROUND(I273*H273,2)</f>
        <v>0</v>
      </c>
      <c r="K273" s="223"/>
      <c r="L273" s="41"/>
      <c r="M273" s="224" t="s">
        <v>1</v>
      </c>
      <c r="N273" s="225" t="s">
        <v>41</v>
      </c>
      <c r="O273" s="88"/>
      <c r="P273" s="226">
        <f>O273*H273</f>
        <v>0</v>
      </c>
      <c r="Q273" s="226">
        <v>0.0020999999999999999</v>
      </c>
      <c r="R273" s="226">
        <f>Q273*H273</f>
        <v>0.023099999999999999</v>
      </c>
      <c r="S273" s="226">
        <v>0</v>
      </c>
      <c r="T273" s="22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8" t="s">
        <v>123</v>
      </c>
      <c r="AT273" s="228" t="s">
        <v>119</v>
      </c>
      <c r="AU273" s="228" t="s">
        <v>86</v>
      </c>
      <c r="AY273" s="14" t="s">
        <v>116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4" t="s">
        <v>84</v>
      </c>
      <c r="BK273" s="229">
        <f>ROUND(I273*H273,2)</f>
        <v>0</v>
      </c>
      <c r="BL273" s="14" t="s">
        <v>123</v>
      </c>
      <c r="BM273" s="228" t="s">
        <v>795</v>
      </c>
    </row>
    <row r="274" s="2" customFormat="1" ht="21.75" customHeight="1">
      <c r="A274" s="35"/>
      <c r="B274" s="36"/>
      <c r="C274" s="216" t="s">
        <v>796</v>
      </c>
      <c r="D274" s="216" t="s">
        <v>119</v>
      </c>
      <c r="E274" s="217" t="s">
        <v>797</v>
      </c>
      <c r="F274" s="218" t="s">
        <v>798</v>
      </c>
      <c r="G274" s="219" t="s">
        <v>122</v>
      </c>
      <c r="H274" s="220">
        <v>4</v>
      </c>
      <c r="I274" s="221"/>
      <c r="J274" s="222">
        <f>ROUND(I274*H274,2)</f>
        <v>0</v>
      </c>
      <c r="K274" s="223"/>
      <c r="L274" s="41"/>
      <c r="M274" s="224" t="s">
        <v>1</v>
      </c>
      <c r="N274" s="225" t="s">
        <v>41</v>
      </c>
      <c r="O274" s="88"/>
      <c r="P274" s="226">
        <f>O274*H274</f>
        <v>0</v>
      </c>
      <c r="Q274" s="226">
        <v>0.00052999999999999998</v>
      </c>
      <c r="R274" s="226">
        <f>Q274*H274</f>
        <v>0.0021199999999999999</v>
      </c>
      <c r="S274" s="226">
        <v>0</v>
      </c>
      <c r="T274" s="22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8" t="s">
        <v>123</v>
      </c>
      <c r="AT274" s="228" t="s">
        <v>119</v>
      </c>
      <c r="AU274" s="228" t="s">
        <v>86</v>
      </c>
      <c r="AY274" s="14" t="s">
        <v>116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4" t="s">
        <v>84</v>
      </c>
      <c r="BK274" s="229">
        <f>ROUND(I274*H274,2)</f>
        <v>0</v>
      </c>
      <c r="BL274" s="14" t="s">
        <v>123</v>
      </c>
      <c r="BM274" s="228" t="s">
        <v>799</v>
      </c>
    </row>
    <row r="275" s="2" customFormat="1" ht="21.75" customHeight="1">
      <c r="A275" s="35"/>
      <c r="B275" s="36"/>
      <c r="C275" s="216" t="s">
        <v>800</v>
      </c>
      <c r="D275" s="216" t="s">
        <v>119</v>
      </c>
      <c r="E275" s="217" t="s">
        <v>801</v>
      </c>
      <c r="F275" s="218" t="s">
        <v>802</v>
      </c>
      <c r="G275" s="219" t="s">
        <v>122</v>
      </c>
      <c r="H275" s="220">
        <v>3</v>
      </c>
      <c r="I275" s="221"/>
      <c r="J275" s="222">
        <f>ROUND(I275*H275,2)</f>
        <v>0</v>
      </c>
      <c r="K275" s="223"/>
      <c r="L275" s="41"/>
      <c r="M275" s="224" t="s">
        <v>1</v>
      </c>
      <c r="N275" s="225" t="s">
        <v>41</v>
      </c>
      <c r="O275" s="88"/>
      <c r="P275" s="226">
        <f>O275*H275</f>
        <v>0</v>
      </c>
      <c r="Q275" s="226">
        <v>0.00147</v>
      </c>
      <c r="R275" s="226">
        <f>Q275*H275</f>
        <v>0.0044099999999999999</v>
      </c>
      <c r="S275" s="226">
        <v>0</v>
      </c>
      <c r="T275" s="22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8" t="s">
        <v>123</v>
      </c>
      <c r="AT275" s="228" t="s">
        <v>119</v>
      </c>
      <c r="AU275" s="228" t="s">
        <v>86</v>
      </c>
      <c r="AY275" s="14" t="s">
        <v>116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14" t="s">
        <v>84</v>
      </c>
      <c r="BK275" s="229">
        <f>ROUND(I275*H275,2)</f>
        <v>0</v>
      </c>
      <c r="BL275" s="14" t="s">
        <v>123</v>
      </c>
      <c r="BM275" s="228" t="s">
        <v>803</v>
      </c>
    </row>
    <row r="276" s="2" customFormat="1" ht="21.75" customHeight="1">
      <c r="A276" s="35"/>
      <c r="B276" s="36"/>
      <c r="C276" s="216" t="s">
        <v>804</v>
      </c>
      <c r="D276" s="216" t="s">
        <v>119</v>
      </c>
      <c r="E276" s="217" t="s">
        <v>805</v>
      </c>
      <c r="F276" s="218" t="s">
        <v>806</v>
      </c>
      <c r="G276" s="219" t="s">
        <v>122</v>
      </c>
      <c r="H276" s="220">
        <v>3</v>
      </c>
      <c r="I276" s="221"/>
      <c r="J276" s="222">
        <f>ROUND(I276*H276,2)</f>
        <v>0</v>
      </c>
      <c r="K276" s="223"/>
      <c r="L276" s="41"/>
      <c r="M276" s="224" t="s">
        <v>1</v>
      </c>
      <c r="N276" s="225" t="s">
        <v>41</v>
      </c>
      <c r="O276" s="88"/>
      <c r="P276" s="226">
        <f>O276*H276</f>
        <v>0</v>
      </c>
      <c r="Q276" s="226">
        <v>0.00075000000000000002</v>
      </c>
      <c r="R276" s="226">
        <f>Q276*H276</f>
        <v>0.0022500000000000003</v>
      </c>
      <c r="S276" s="226">
        <v>0</v>
      </c>
      <c r="T276" s="22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8" t="s">
        <v>123</v>
      </c>
      <c r="AT276" s="228" t="s">
        <v>119</v>
      </c>
      <c r="AU276" s="228" t="s">
        <v>86</v>
      </c>
      <c r="AY276" s="14" t="s">
        <v>116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4" t="s">
        <v>84</v>
      </c>
      <c r="BK276" s="229">
        <f>ROUND(I276*H276,2)</f>
        <v>0</v>
      </c>
      <c r="BL276" s="14" t="s">
        <v>123</v>
      </c>
      <c r="BM276" s="228" t="s">
        <v>807</v>
      </c>
    </row>
    <row r="277" s="2" customFormat="1" ht="21.75" customHeight="1">
      <c r="A277" s="35"/>
      <c r="B277" s="36"/>
      <c r="C277" s="216" t="s">
        <v>808</v>
      </c>
      <c r="D277" s="216" t="s">
        <v>119</v>
      </c>
      <c r="E277" s="217" t="s">
        <v>809</v>
      </c>
      <c r="F277" s="218" t="s">
        <v>810</v>
      </c>
      <c r="G277" s="219" t="s">
        <v>122</v>
      </c>
      <c r="H277" s="220">
        <v>4</v>
      </c>
      <c r="I277" s="221"/>
      <c r="J277" s="222">
        <f>ROUND(I277*H277,2)</f>
        <v>0</v>
      </c>
      <c r="K277" s="223"/>
      <c r="L277" s="41"/>
      <c r="M277" s="224" t="s">
        <v>1</v>
      </c>
      <c r="N277" s="225" t="s">
        <v>41</v>
      </c>
      <c r="O277" s="88"/>
      <c r="P277" s="226">
        <f>O277*H277</f>
        <v>0</v>
      </c>
      <c r="Q277" s="226">
        <v>0.00035</v>
      </c>
      <c r="R277" s="226">
        <f>Q277*H277</f>
        <v>0.0014</v>
      </c>
      <c r="S277" s="226">
        <v>0</v>
      </c>
      <c r="T277" s="22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8" t="s">
        <v>123</v>
      </c>
      <c r="AT277" s="228" t="s">
        <v>119</v>
      </c>
      <c r="AU277" s="228" t="s">
        <v>86</v>
      </c>
      <c r="AY277" s="14" t="s">
        <v>116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4" t="s">
        <v>84</v>
      </c>
      <c r="BK277" s="229">
        <f>ROUND(I277*H277,2)</f>
        <v>0</v>
      </c>
      <c r="BL277" s="14" t="s">
        <v>123</v>
      </c>
      <c r="BM277" s="228" t="s">
        <v>811</v>
      </c>
    </row>
    <row r="278" s="2" customFormat="1" ht="16.5" customHeight="1">
      <c r="A278" s="35"/>
      <c r="B278" s="36"/>
      <c r="C278" s="216" t="s">
        <v>812</v>
      </c>
      <c r="D278" s="216" t="s">
        <v>119</v>
      </c>
      <c r="E278" s="217" t="s">
        <v>813</v>
      </c>
      <c r="F278" s="218" t="s">
        <v>814</v>
      </c>
      <c r="G278" s="219" t="s">
        <v>122</v>
      </c>
      <c r="H278" s="220">
        <v>11</v>
      </c>
      <c r="I278" s="221"/>
      <c r="J278" s="222">
        <f>ROUND(I278*H278,2)</f>
        <v>0</v>
      </c>
      <c r="K278" s="223"/>
      <c r="L278" s="41"/>
      <c r="M278" s="224" t="s">
        <v>1</v>
      </c>
      <c r="N278" s="225" t="s">
        <v>41</v>
      </c>
      <c r="O278" s="88"/>
      <c r="P278" s="226">
        <f>O278*H278</f>
        <v>0</v>
      </c>
      <c r="Q278" s="226">
        <v>0.00024000000000000001</v>
      </c>
      <c r="R278" s="226">
        <f>Q278*H278</f>
        <v>0.00264</v>
      </c>
      <c r="S278" s="226">
        <v>0</v>
      </c>
      <c r="T278" s="22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8" t="s">
        <v>123</v>
      </c>
      <c r="AT278" s="228" t="s">
        <v>119</v>
      </c>
      <c r="AU278" s="228" t="s">
        <v>86</v>
      </c>
      <c r="AY278" s="14" t="s">
        <v>116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4" t="s">
        <v>84</v>
      </c>
      <c r="BK278" s="229">
        <f>ROUND(I278*H278,2)</f>
        <v>0</v>
      </c>
      <c r="BL278" s="14" t="s">
        <v>123</v>
      </c>
      <c r="BM278" s="228" t="s">
        <v>815</v>
      </c>
    </row>
    <row r="279" s="2" customFormat="1" ht="16.5" customHeight="1">
      <c r="A279" s="35"/>
      <c r="B279" s="36"/>
      <c r="C279" s="216" t="s">
        <v>816</v>
      </c>
      <c r="D279" s="216" t="s">
        <v>119</v>
      </c>
      <c r="E279" s="217" t="s">
        <v>817</v>
      </c>
      <c r="F279" s="218" t="s">
        <v>818</v>
      </c>
      <c r="G279" s="219" t="s">
        <v>122</v>
      </c>
      <c r="H279" s="220">
        <v>1</v>
      </c>
      <c r="I279" s="221"/>
      <c r="J279" s="222">
        <f>ROUND(I279*H279,2)</f>
        <v>0</v>
      </c>
      <c r="K279" s="223"/>
      <c r="L279" s="41"/>
      <c r="M279" s="224" t="s">
        <v>1</v>
      </c>
      <c r="N279" s="225" t="s">
        <v>41</v>
      </c>
      <c r="O279" s="88"/>
      <c r="P279" s="226">
        <f>O279*H279</f>
        <v>0</v>
      </c>
      <c r="Q279" s="226">
        <v>0.00025999999999999998</v>
      </c>
      <c r="R279" s="226">
        <f>Q279*H279</f>
        <v>0.00025999999999999998</v>
      </c>
      <c r="S279" s="226">
        <v>0</v>
      </c>
      <c r="T279" s="22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8" t="s">
        <v>123</v>
      </c>
      <c r="AT279" s="228" t="s">
        <v>119</v>
      </c>
      <c r="AU279" s="228" t="s">
        <v>86</v>
      </c>
      <c r="AY279" s="14" t="s">
        <v>116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4" t="s">
        <v>84</v>
      </c>
      <c r="BK279" s="229">
        <f>ROUND(I279*H279,2)</f>
        <v>0</v>
      </c>
      <c r="BL279" s="14" t="s">
        <v>123</v>
      </c>
      <c r="BM279" s="228" t="s">
        <v>819</v>
      </c>
    </row>
    <row r="280" s="2" customFormat="1" ht="21.75" customHeight="1">
      <c r="A280" s="35"/>
      <c r="B280" s="36"/>
      <c r="C280" s="216" t="s">
        <v>820</v>
      </c>
      <c r="D280" s="216" t="s">
        <v>119</v>
      </c>
      <c r="E280" s="217" t="s">
        <v>821</v>
      </c>
      <c r="F280" s="218" t="s">
        <v>822</v>
      </c>
      <c r="G280" s="219" t="s">
        <v>122</v>
      </c>
      <c r="H280" s="220">
        <v>2</v>
      </c>
      <c r="I280" s="221"/>
      <c r="J280" s="222">
        <f>ROUND(I280*H280,2)</f>
        <v>0</v>
      </c>
      <c r="K280" s="223"/>
      <c r="L280" s="41"/>
      <c r="M280" s="224" t="s">
        <v>1</v>
      </c>
      <c r="N280" s="225" t="s">
        <v>41</v>
      </c>
      <c r="O280" s="88"/>
      <c r="P280" s="226">
        <f>O280*H280</f>
        <v>0</v>
      </c>
      <c r="Q280" s="226">
        <v>0.00040999999999999999</v>
      </c>
      <c r="R280" s="226">
        <f>Q280*H280</f>
        <v>0.00081999999999999998</v>
      </c>
      <c r="S280" s="226">
        <v>0</v>
      </c>
      <c r="T280" s="22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8" t="s">
        <v>123</v>
      </c>
      <c r="AT280" s="228" t="s">
        <v>119</v>
      </c>
      <c r="AU280" s="228" t="s">
        <v>86</v>
      </c>
      <c r="AY280" s="14" t="s">
        <v>116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4" t="s">
        <v>84</v>
      </c>
      <c r="BK280" s="229">
        <f>ROUND(I280*H280,2)</f>
        <v>0</v>
      </c>
      <c r="BL280" s="14" t="s">
        <v>123</v>
      </c>
      <c r="BM280" s="228" t="s">
        <v>823</v>
      </c>
    </row>
    <row r="281" s="2" customFormat="1" ht="21.75" customHeight="1">
      <c r="A281" s="35"/>
      <c r="B281" s="36"/>
      <c r="C281" s="216" t="s">
        <v>824</v>
      </c>
      <c r="D281" s="216" t="s">
        <v>119</v>
      </c>
      <c r="E281" s="217" t="s">
        <v>825</v>
      </c>
      <c r="F281" s="218" t="s">
        <v>826</v>
      </c>
      <c r="G281" s="219" t="s">
        <v>242</v>
      </c>
      <c r="H281" s="220">
        <v>0.28799999999999998</v>
      </c>
      <c r="I281" s="221"/>
      <c r="J281" s="222">
        <f>ROUND(I281*H281,2)</f>
        <v>0</v>
      </c>
      <c r="K281" s="223"/>
      <c r="L281" s="41"/>
      <c r="M281" s="224" t="s">
        <v>1</v>
      </c>
      <c r="N281" s="225" t="s">
        <v>41</v>
      </c>
      <c r="O281" s="88"/>
      <c r="P281" s="226">
        <f>O281*H281</f>
        <v>0</v>
      </c>
      <c r="Q281" s="226">
        <v>0</v>
      </c>
      <c r="R281" s="226">
        <f>Q281*H281</f>
        <v>0</v>
      </c>
      <c r="S281" s="226">
        <v>0</v>
      </c>
      <c r="T281" s="22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8" t="s">
        <v>123</v>
      </c>
      <c r="AT281" s="228" t="s">
        <v>119</v>
      </c>
      <c r="AU281" s="228" t="s">
        <v>86</v>
      </c>
      <c r="AY281" s="14" t="s">
        <v>116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4" t="s">
        <v>84</v>
      </c>
      <c r="BK281" s="229">
        <f>ROUND(I281*H281,2)</f>
        <v>0</v>
      </c>
      <c r="BL281" s="14" t="s">
        <v>123</v>
      </c>
      <c r="BM281" s="228" t="s">
        <v>827</v>
      </c>
    </row>
    <row r="282" s="2" customFormat="1" ht="21.75" customHeight="1">
      <c r="A282" s="35"/>
      <c r="B282" s="36"/>
      <c r="C282" s="216" t="s">
        <v>828</v>
      </c>
      <c r="D282" s="216" t="s">
        <v>119</v>
      </c>
      <c r="E282" s="217" t="s">
        <v>829</v>
      </c>
      <c r="F282" s="218" t="s">
        <v>830</v>
      </c>
      <c r="G282" s="219" t="s">
        <v>242</v>
      </c>
      <c r="H282" s="220">
        <v>0.28799999999999998</v>
      </c>
      <c r="I282" s="221"/>
      <c r="J282" s="222">
        <f>ROUND(I282*H282,2)</f>
        <v>0</v>
      </c>
      <c r="K282" s="223"/>
      <c r="L282" s="41"/>
      <c r="M282" s="224" t="s">
        <v>1</v>
      </c>
      <c r="N282" s="225" t="s">
        <v>41</v>
      </c>
      <c r="O282" s="88"/>
      <c r="P282" s="226">
        <f>O282*H282</f>
        <v>0</v>
      </c>
      <c r="Q282" s="226">
        <v>0</v>
      </c>
      <c r="R282" s="226">
        <f>Q282*H282</f>
        <v>0</v>
      </c>
      <c r="S282" s="226">
        <v>0</v>
      </c>
      <c r="T282" s="227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8" t="s">
        <v>123</v>
      </c>
      <c r="AT282" s="228" t="s">
        <v>119</v>
      </c>
      <c r="AU282" s="228" t="s">
        <v>86</v>
      </c>
      <c r="AY282" s="14" t="s">
        <v>116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4" t="s">
        <v>84</v>
      </c>
      <c r="BK282" s="229">
        <f>ROUND(I282*H282,2)</f>
        <v>0</v>
      </c>
      <c r="BL282" s="14" t="s">
        <v>123</v>
      </c>
      <c r="BM282" s="228" t="s">
        <v>831</v>
      </c>
    </row>
    <row r="283" s="12" customFormat="1" ht="22.8" customHeight="1">
      <c r="A283" s="12"/>
      <c r="B283" s="200"/>
      <c r="C283" s="201"/>
      <c r="D283" s="202" t="s">
        <v>75</v>
      </c>
      <c r="E283" s="214" t="s">
        <v>651</v>
      </c>
      <c r="F283" s="214" t="s">
        <v>832</v>
      </c>
      <c r="G283" s="201"/>
      <c r="H283" s="201"/>
      <c r="I283" s="204"/>
      <c r="J283" s="215">
        <f>BK283</f>
        <v>0</v>
      </c>
      <c r="K283" s="201"/>
      <c r="L283" s="206"/>
      <c r="M283" s="207"/>
      <c r="N283" s="208"/>
      <c r="O283" s="208"/>
      <c r="P283" s="209">
        <f>P284</f>
        <v>0</v>
      </c>
      <c r="Q283" s="208"/>
      <c r="R283" s="209">
        <f>R284</f>
        <v>0</v>
      </c>
      <c r="S283" s="208"/>
      <c r="T283" s="210">
        <f>T284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1" t="s">
        <v>86</v>
      </c>
      <c r="AT283" s="212" t="s">
        <v>75</v>
      </c>
      <c r="AU283" s="212" t="s">
        <v>84</v>
      </c>
      <c r="AY283" s="211" t="s">
        <v>116</v>
      </c>
      <c r="BK283" s="213">
        <f>BK284</f>
        <v>0</v>
      </c>
    </row>
    <row r="284" s="2" customFormat="1" ht="16.5" customHeight="1">
      <c r="A284" s="35"/>
      <c r="B284" s="36"/>
      <c r="C284" s="216" t="s">
        <v>833</v>
      </c>
      <c r="D284" s="216" t="s">
        <v>119</v>
      </c>
      <c r="E284" s="217" t="s">
        <v>834</v>
      </c>
      <c r="F284" s="218" t="s">
        <v>835</v>
      </c>
      <c r="G284" s="219" t="s">
        <v>836</v>
      </c>
      <c r="H284" s="220">
        <v>70</v>
      </c>
      <c r="I284" s="221"/>
      <c r="J284" s="222">
        <f>ROUND(I284*H284,2)</f>
        <v>0</v>
      </c>
      <c r="K284" s="223"/>
      <c r="L284" s="41"/>
      <c r="M284" s="224" t="s">
        <v>1</v>
      </c>
      <c r="N284" s="225" t="s">
        <v>41</v>
      </c>
      <c r="O284" s="88"/>
      <c r="P284" s="226">
        <f>O284*H284</f>
        <v>0</v>
      </c>
      <c r="Q284" s="226">
        <v>0</v>
      </c>
      <c r="R284" s="226">
        <f>Q284*H284</f>
        <v>0</v>
      </c>
      <c r="S284" s="226">
        <v>0</v>
      </c>
      <c r="T284" s="22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8" t="s">
        <v>837</v>
      </c>
      <c r="AT284" s="228" t="s">
        <v>119</v>
      </c>
      <c r="AU284" s="228" t="s">
        <v>86</v>
      </c>
      <c r="AY284" s="14" t="s">
        <v>116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4" t="s">
        <v>84</v>
      </c>
      <c r="BK284" s="229">
        <f>ROUND(I284*H284,2)</f>
        <v>0</v>
      </c>
      <c r="BL284" s="14" t="s">
        <v>837</v>
      </c>
      <c r="BM284" s="228" t="s">
        <v>838</v>
      </c>
    </row>
    <row r="285" s="12" customFormat="1" ht="22.8" customHeight="1">
      <c r="A285" s="12"/>
      <c r="B285" s="200"/>
      <c r="C285" s="201"/>
      <c r="D285" s="202" t="s">
        <v>75</v>
      </c>
      <c r="E285" s="214" t="s">
        <v>839</v>
      </c>
      <c r="F285" s="214" t="s">
        <v>840</v>
      </c>
      <c r="G285" s="201"/>
      <c r="H285" s="201"/>
      <c r="I285" s="204"/>
      <c r="J285" s="215">
        <f>BK285</f>
        <v>0</v>
      </c>
      <c r="K285" s="201"/>
      <c r="L285" s="206"/>
      <c r="M285" s="207"/>
      <c r="N285" s="208"/>
      <c r="O285" s="208"/>
      <c r="P285" s="209">
        <f>SUM(P286:P289)</f>
        <v>0</v>
      </c>
      <c r="Q285" s="208"/>
      <c r="R285" s="209">
        <f>SUM(R286:R289)</f>
        <v>0.01206</v>
      </c>
      <c r="S285" s="208"/>
      <c r="T285" s="210">
        <f>SUM(T286:T289)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1" t="s">
        <v>86</v>
      </c>
      <c r="AT285" s="212" t="s">
        <v>75</v>
      </c>
      <c r="AU285" s="212" t="s">
        <v>84</v>
      </c>
      <c r="AY285" s="211" t="s">
        <v>116</v>
      </c>
      <c r="BK285" s="213">
        <f>SUM(BK286:BK289)</f>
        <v>0</v>
      </c>
    </row>
    <row r="286" s="2" customFormat="1" ht="21.75" customHeight="1">
      <c r="A286" s="35"/>
      <c r="B286" s="36"/>
      <c r="C286" s="216" t="s">
        <v>841</v>
      </c>
      <c r="D286" s="216" t="s">
        <v>119</v>
      </c>
      <c r="E286" s="217" t="s">
        <v>842</v>
      </c>
      <c r="F286" s="218" t="s">
        <v>843</v>
      </c>
      <c r="G286" s="219" t="s">
        <v>844</v>
      </c>
      <c r="H286" s="220">
        <v>100</v>
      </c>
      <c r="I286" s="221"/>
      <c r="J286" s="222">
        <f>ROUND(I286*H286,2)</f>
        <v>0</v>
      </c>
      <c r="K286" s="223"/>
      <c r="L286" s="41"/>
      <c r="M286" s="224" t="s">
        <v>1</v>
      </c>
      <c r="N286" s="225" t="s">
        <v>41</v>
      </c>
      <c r="O286" s="88"/>
      <c r="P286" s="226">
        <f>O286*H286</f>
        <v>0</v>
      </c>
      <c r="Q286" s="226">
        <v>6.0000000000000002E-05</v>
      </c>
      <c r="R286" s="226">
        <f>Q286*H286</f>
        <v>0.0060000000000000001</v>
      </c>
      <c r="S286" s="226">
        <v>0</v>
      </c>
      <c r="T286" s="22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8" t="s">
        <v>123</v>
      </c>
      <c r="AT286" s="228" t="s">
        <v>119</v>
      </c>
      <c r="AU286" s="228" t="s">
        <v>86</v>
      </c>
      <c r="AY286" s="14" t="s">
        <v>116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4" t="s">
        <v>84</v>
      </c>
      <c r="BK286" s="229">
        <f>ROUND(I286*H286,2)</f>
        <v>0</v>
      </c>
      <c r="BL286" s="14" t="s">
        <v>123</v>
      </c>
      <c r="BM286" s="228" t="s">
        <v>845</v>
      </c>
    </row>
    <row r="287" s="2" customFormat="1" ht="55.5" customHeight="1">
      <c r="A287" s="35"/>
      <c r="B287" s="36"/>
      <c r="C287" s="230" t="s">
        <v>846</v>
      </c>
      <c r="D287" s="230" t="s">
        <v>178</v>
      </c>
      <c r="E287" s="231" t="s">
        <v>847</v>
      </c>
      <c r="F287" s="232" t="s">
        <v>848</v>
      </c>
      <c r="G287" s="233" t="s">
        <v>844</v>
      </c>
      <c r="H287" s="234">
        <v>100</v>
      </c>
      <c r="I287" s="235"/>
      <c r="J287" s="236">
        <f>ROUND(I287*H287,2)</f>
        <v>0</v>
      </c>
      <c r="K287" s="237"/>
      <c r="L287" s="238"/>
      <c r="M287" s="239" t="s">
        <v>1</v>
      </c>
      <c r="N287" s="240" t="s">
        <v>41</v>
      </c>
      <c r="O287" s="88"/>
      <c r="P287" s="226">
        <f>O287*H287</f>
        <v>0</v>
      </c>
      <c r="Q287" s="226">
        <v>6.0000000000000002E-05</v>
      </c>
      <c r="R287" s="226">
        <f>Q287*H287</f>
        <v>0.0060000000000000001</v>
      </c>
      <c r="S287" s="226">
        <v>0</v>
      </c>
      <c r="T287" s="22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8" t="s">
        <v>181</v>
      </c>
      <c r="AT287" s="228" t="s">
        <v>178</v>
      </c>
      <c r="AU287" s="228" t="s">
        <v>86</v>
      </c>
      <c r="AY287" s="14" t="s">
        <v>116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4" t="s">
        <v>84</v>
      </c>
      <c r="BK287" s="229">
        <f>ROUND(I287*H287,2)</f>
        <v>0</v>
      </c>
      <c r="BL287" s="14" t="s">
        <v>123</v>
      </c>
      <c r="BM287" s="228" t="s">
        <v>849</v>
      </c>
    </row>
    <row r="288" s="2" customFormat="1" ht="33" customHeight="1">
      <c r="A288" s="35"/>
      <c r="B288" s="36"/>
      <c r="C288" s="216" t="s">
        <v>850</v>
      </c>
      <c r="D288" s="216" t="s">
        <v>119</v>
      </c>
      <c r="E288" s="217" t="s">
        <v>851</v>
      </c>
      <c r="F288" s="218" t="s">
        <v>852</v>
      </c>
      <c r="G288" s="219" t="s">
        <v>172</v>
      </c>
      <c r="H288" s="220">
        <v>1</v>
      </c>
      <c r="I288" s="221"/>
      <c r="J288" s="222">
        <f>ROUND(I288*H288,2)</f>
        <v>0</v>
      </c>
      <c r="K288" s="223"/>
      <c r="L288" s="41"/>
      <c r="M288" s="224" t="s">
        <v>1</v>
      </c>
      <c r="N288" s="225" t="s">
        <v>41</v>
      </c>
      <c r="O288" s="88"/>
      <c r="P288" s="226">
        <f>O288*H288</f>
        <v>0</v>
      </c>
      <c r="Q288" s="226">
        <v>6.0000000000000002E-05</v>
      </c>
      <c r="R288" s="226">
        <f>Q288*H288</f>
        <v>6.0000000000000002E-05</v>
      </c>
      <c r="S288" s="226">
        <v>0</v>
      </c>
      <c r="T288" s="22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8" t="s">
        <v>123</v>
      </c>
      <c r="AT288" s="228" t="s">
        <v>119</v>
      </c>
      <c r="AU288" s="228" t="s">
        <v>86</v>
      </c>
      <c r="AY288" s="14" t="s">
        <v>116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4" t="s">
        <v>84</v>
      </c>
      <c r="BK288" s="229">
        <f>ROUND(I288*H288,2)</f>
        <v>0</v>
      </c>
      <c r="BL288" s="14" t="s">
        <v>123</v>
      </c>
      <c r="BM288" s="228" t="s">
        <v>853</v>
      </c>
    </row>
    <row r="289" s="2" customFormat="1" ht="21.75" customHeight="1">
      <c r="A289" s="35"/>
      <c r="B289" s="36"/>
      <c r="C289" s="216" t="s">
        <v>854</v>
      </c>
      <c r="D289" s="216" t="s">
        <v>119</v>
      </c>
      <c r="E289" s="217" t="s">
        <v>295</v>
      </c>
      <c r="F289" s="218" t="s">
        <v>296</v>
      </c>
      <c r="G289" s="219" t="s">
        <v>242</v>
      </c>
      <c r="H289" s="220">
        <v>0.13400000000000001</v>
      </c>
      <c r="I289" s="221"/>
      <c r="J289" s="222">
        <f>ROUND(I289*H289,2)</f>
        <v>0</v>
      </c>
      <c r="K289" s="223"/>
      <c r="L289" s="41"/>
      <c r="M289" s="224" t="s">
        <v>1</v>
      </c>
      <c r="N289" s="225" t="s">
        <v>41</v>
      </c>
      <c r="O289" s="88"/>
      <c r="P289" s="226">
        <f>O289*H289</f>
        <v>0</v>
      </c>
      <c r="Q289" s="226">
        <v>0</v>
      </c>
      <c r="R289" s="226">
        <f>Q289*H289</f>
        <v>0</v>
      </c>
      <c r="S289" s="226">
        <v>0</v>
      </c>
      <c r="T289" s="22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8" t="s">
        <v>123</v>
      </c>
      <c r="AT289" s="228" t="s">
        <v>119</v>
      </c>
      <c r="AU289" s="228" t="s">
        <v>86</v>
      </c>
      <c r="AY289" s="14" t="s">
        <v>116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4" t="s">
        <v>84</v>
      </c>
      <c r="BK289" s="229">
        <f>ROUND(I289*H289,2)</f>
        <v>0</v>
      </c>
      <c r="BL289" s="14" t="s">
        <v>123</v>
      </c>
      <c r="BM289" s="228" t="s">
        <v>855</v>
      </c>
    </row>
    <row r="290" s="12" customFormat="1" ht="22.8" customHeight="1">
      <c r="A290" s="12"/>
      <c r="B290" s="200"/>
      <c r="C290" s="201"/>
      <c r="D290" s="202" t="s">
        <v>75</v>
      </c>
      <c r="E290" s="214" t="s">
        <v>248</v>
      </c>
      <c r="F290" s="214" t="s">
        <v>249</v>
      </c>
      <c r="G290" s="201"/>
      <c r="H290" s="201"/>
      <c r="I290" s="204"/>
      <c r="J290" s="215">
        <f>BK290</f>
        <v>0</v>
      </c>
      <c r="K290" s="201"/>
      <c r="L290" s="206"/>
      <c r="M290" s="207"/>
      <c r="N290" s="208"/>
      <c r="O290" s="208"/>
      <c r="P290" s="209">
        <f>SUM(P291:P299)</f>
        <v>0</v>
      </c>
      <c r="Q290" s="208"/>
      <c r="R290" s="209">
        <f>SUM(R291:R299)</f>
        <v>0.34038000000000002</v>
      </c>
      <c r="S290" s="208"/>
      <c r="T290" s="210">
        <f>SUM(T291:T299)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1" t="s">
        <v>86</v>
      </c>
      <c r="AT290" s="212" t="s">
        <v>75</v>
      </c>
      <c r="AU290" s="212" t="s">
        <v>84</v>
      </c>
      <c r="AY290" s="211" t="s">
        <v>116</v>
      </c>
      <c r="BK290" s="213">
        <f>SUM(BK291:BK299)</f>
        <v>0</v>
      </c>
    </row>
    <row r="291" s="2" customFormat="1" ht="21.75" customHeight="1">
      <c r="A291" s="35"/>
      <c r="B291" s="36"/>
      <c r="C291" s="216" t="s">
        <v>856</v>
      </c>
      <c r="D291" s="216" t="s">
        <v>119</v>
      </c>
      <c r="E291" s="217" t="s">
        <v>857</v>
      </c>
      <c r="F291" s="218" t="s">
        <v>858</v>
      </c>
      <c r="G291" s="219" t="s">
        <v>131</v>
      </c>
      <c r="H291" s="220">
        <v>8</v>
      </c>
      <c r="I291" s="221"/>
      <c r="J291" s="222">
        <f>ROUND(I291*H291,2)</f>
        <v>0</v>
      </c>
      <c r="K291" s="223"/>
      <c r="L291" s="41"/>
      <c r="M291" s="224" t="s">
        <v>1</v>
      </c>
      <c r="N291" s="225" t="s">
        <v>41</v>
      </c>
      <c r="O291" s="88"/>
      <c r="P291" s="226">
        <f>O291*H291</f>
        <v>0</v>
      </c>
      <c r="Q291" s="226">
        <v>0.00021000000000000001</v>
      </c>
      <c r="R291" s="226">
        <f>Q291*H291</f>
        <v>0.0016800000000000001</v>
      </c>
      <c r="S291" s="226">
        <v>0</v>
      </c>
      <c r="T291" s="227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8" t="s">
        <v>123</v>
      </c>
      <c r="AT291" s="228" t="s">
        <v>119</v>
      </c>
      <c r="AU291" s="228" t="s">
        <v>86</v>
      </c>
      <c r="AY291" s="14" t="s">
        <v>116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14" t="s">
        <v>84</v>
      </c>
      <c r="BK291" s="229">
        <f>ROUND(I291*H291,2)</f>
        <v>0</v>
      </c>
      <c r="BL291" s="14" t="s">
        <v>123</v>
      </c>
      <c r="BM291" s="228" t="s">
        <v>859</v>
      </c>
    </row>
    <row r="292" s="2" customFormat="1" ht="21.75" customHeight="1">
      <c r="A292" s="35"/>
      <c r="B292" s="36"/>
      <c r="C292" s="216" t="s">
        <v>860</v>
      </c>
      <c r="D292" s="216" t="s">
        <v>119</v>
      </c>
      <c r="E292" s="217" t="s">
        <v>861</v>
      </c>
      <c r="F292" s="218" t="s">
        <v>862</v>
      </c>
      <c r="G292" s="219" t="s">
        <v>293</v>
      </c>
      <c r="H292" s="220">
        <v>5</v>
      </c>
      <c r="I292" s="221"/>
      <c r="J292" s="222">
        <f>ROUND(I292*H292,2)</f>
        <v>0</v>
      </c>
      <c r="K292" s="223"/>
      <c r="L292" s="41"/>
      <c r="M292" s="224" t="s">
        <v>1</v>
      </c>
      <c r="N292" s="225" t="s">
        <v>41</v>
      </c>
      <c r="O292" s="88"/>
      <c r="P292" s="226">
        <f>O292*H292</f>
        <v>0</v>
      </c>
      <c r="Q292" s="226">
        <v>0.00013999999999999999</v>
      </c>
      <c r="R292" s="226">
        <f>Q292*H292</f>
        <v>0.00069999999999999988</v>
      </c>
      <c r="S292" s="226">
        <v>0</v>
      </c>
      <c r="T292" s="227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8" t="s">
        <v>123</v>
      </c>
      <c r="AT292" s="228" t="s">
        <v>119</v>
      </c>
      <c r="AU292" s="228" t="s">
        <v>86</v>
      </c>
      <c r="AY292" s="14" t="s">
        <v>116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4" t="s">
        <v>84</v>
      </c>
      <c r="BK292" s="229">
        <f>ROUND(I292*H292,2)</f>
        <v>0</v>
      </c>
      <c r="BL292" s="14" t="s">
        <v>123</v>
      </c>
      <c r="BM292" s="228" t="s">
        <v>863</v>
      </c>
    </row>
    <row r="293" s="2" customFormat="1" ht="21.75" customHeight="1">
      <c r="A293" s="35"/>
      <c r="B293" s="36"/>
      <c r="C293" s="216" t="s">
        <v>864</v>
      </c>
      <c r="D293" s="216" t="s">
        <v>119</v>
      </c>
      <c r="E293" s="217" t="s">
        <v>250</v>
      </c>
      <c r="F293" s="218" t="s">
        <v>251</v>
      </c>
      <c r="G293" s="219" t="s">
        <v>131</v>
      </c>
      <c r="H293" s="220">
        <v>55</v>
      </c>
      <c r="I293" s="221"/>
      <c r="J293" s="222">
        <f>ROUND(I293*H293,2)</f>
        <v>0</v>
      </c>
      <c r="K293" s="223"/>
      <c r="L293" s="41"/>
      <c r="M293" s="224" t="s">
        <v>1</v>
      </c>
      <c r="N293" s="225" t="s">
        <v>41</v>
      </c>
      <c r="O293" s="88"/>
      <c r="P293" s="226">
        <f>O293*H293</f>
        <v>0</v>
      </c>
      <c r="Q293" s="226">
        <v>5.0000000000000002E-05</v>
      </c>
      <c r="R293" s="226">
        <f>Q293*H293</f>
        <v>0.0027500000000000003</v>
      </c>
      <c r="S293" s="226">
        <v>0</v>
      </c>
      <c r="T293" s="227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8" t="s">
        <v>123</v>
      </c>
      <c r="AT293" s="228" t="s">
        <v>119</v>
      </c>
      <c r="AU293" s="228" t="s">
        <v>86</v>
      </c>
      <c r="AY293" s="14" t="s">
        <v>116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4" t="s">
        <v>84</v>
      </c>
      <c r="BK293" s="229">
        <f>ROUND(I293*H293,2)</f>
        <v>0</v>
      </c>
      <c r="BL293" s="14" t="s">
        <v>123</v>
      </c>
      <c r="BM293" s="228" t="s">
        <v>865</v>
      </c>
    </row>
    <row r="294" s="2" customFormat="1" ht="21.75" customHeight="1">
      <c r="A294" s="35"/>
      <c r="B294" s="36"/>
      <c r="C294" s="216" t="s">
        <v>866</v>
      </c>
      <c r="D294" s="216" t="s">
        <v>119</v>
      </c>
      <c r="E294" s="217" t="s">
        <v>254</v>
      </c>
      <c r="F294" s="218" t="s">
        <v>255</v>
      </c>
      <c r="G294" s="219" t="s">
        <v>131</v>
      </c>
      <c r="H294" s="220">
        <v>20</v>
      </c>
      <c r="I294" s="221"/>
      <c r="J294" s="222">
        <f>ROUND(I294*H294,2)</f>
        <v>0</v>
      </c>
      <c r="K294" s="223"/>
      <c r="L294" s="41"/>
      <c r="M294" s="224" t="s">
        <v>1</v>
      </c>
      <c r="N294" s="225" t="s">
        <v>41</v>
      </c>
      <c r="O294" s="88"/>
      <c r="P294" s="226">
        <f>O294*H294</f>
        <v>0</v>
      </c>
      <c r="Q294" s="226">
        <v>9.0000000000000006E-05</v>
      </c>
      <c r="R294" s="226">
        <f>Q294*H294</f>
        <v>0.0018000000000000002</v>
      </c>
      <c r="S294" s="226">
        <v>0</v>
      </c>
      <c r="T294" s="227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8" t="s">
        <v>123</v>
      </c>
      <c r="AT294" s="228" t="s">
        <v>119</v>
      </c>
      <c r="AU294" s="228" t="s">
        <v>86</v>
      </c>
      <c r="AY294" s="14" t="s">
        <v>116</v>
      </c>
      <c r="BE294" s="229">
        <f>IF(N294="základní",J294,0)</f>
        <v>0</v>
      </c>
      <c r="BF294" s="229">
        <f>IF(N294="snížená",J294,0)</f>
        <v>0</v>
      </c>
      <c r="BG294" s="229">
        <f>IF(N294="zákl. přenesená",J294,0)</f>
        <v>0</v>
      </c>
      <c r="BH294" s="229">
        <f>IF(N294="sníž. přenesená",J294,0)</f>
        <v>0</v>
      </c>
      <c r="BI294" s="229">
        <f>IF(N294="nulová",J294,0)</f>
        <v>0</v>
      </c>
      <c r="BJ294" s="14" t="s">
        <v>84</v>
      </c>
      <c r="BK294" s="229">
        <f>ROUND(I294*H294,2)</f>
        <v>0</v>
      </c>
      <c r="BL294" s="14" t="s">
        <v>123</v>
      </c>
      <c r="BM294" s="228" t="s">
        <v>867</v>
      </c>
    </row>
    <row r="295" s="2" customFormat="1" ht="21.75" customHeight="1">
      <c r="A295" s="35"/>
      <c r="B295" s="36"/>
      <c r="C295" s="216" t="s">
        <v>868</v>
      </c>
      <c r="D295" s="216" t="s">
        <v>119</v>
      </c>
      <c r="E295" s="217" t="s">
        <v>869</v>
      </c>
      <c r="F295" s="218" t="s">
        <v>870</v>
      </c>
      <c r="G295" s="219" t="s">
        <v>293</v>
      </c>
      <c r="H295" s="220">
        <v>45</v>
      </c>
      <c r="I295" s="221"/>
      <c r="J295" s="222">
        <f>ROUND(I295*H295,2)</f>
        <v>0</v>
      </c>
      <c r="K295" s="223"/>
      <c r="L295" s="41"/>
      <c r="M295" s="224" t="s">
        <v>1</v>
      </c>
      <c r="N295" s="225" t="s">
        <v>41</v>
      </c>
      <c r="O295" s="88"/>
      <c r="P295" s="226">
        <f>O295*H295</f>
        <v>0</v>
      </c>
      <c r="Q295" s="226">
        <v>0.0047999999999999996</v>
      </c>
      <c r="R295" s="226">
        <f>Q295*H295</f>
        <v>0.21599999999999997</v>
      </c>
      <c r="S295" s="226">
        <v>0</v>
      </c>
      <c r="T295" s="227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8" t="s">
        <v>123</v>
      </c>
      <c r="AT295" s="228" t="s">
        <v>119</v>
      </c>
      <c r="AU295" s="228" t="s">
        <v>86</v>
      </c>
      <c r="AY295" s="14" t="s">
        <v>116</v>
      </c>
      <c r="BE295" s="229">
        <f>IF(N295="základní",J295,0)</f>
        <v>0</v>
      </c>
      <c r="BF295" s="229">
        <f>IF(N295="snížená",J295,0)</f>
        <v>0</v>
      </c>
      <c r="BG295" s="229">
        <f>IF(N295="zákl. přenesená",J295,0)</f>
        <v>0</v>
      </c>
      <c r="BH295" s="229">
        <f>IF(N295="sníž. přenesená",J295,0)</f>
        <v>0</v>
      </c>
      <c r="BI295" s="229">
        <f>IF(N295="nulová",J295,0)</f>
        <v>0</v>
      </c>
      <c r="BJ295" s="14" t="s">
        <v>84</v>
      </c>
      <c r="BK295" s="229">
        <f>ROUND(I295*H295,2)</f>
        <v>0</v>
      </c>
      <c r="BL295" s="14" t="s">
        <v>123</v>
      </c>
      <c r="BM295" s="228" t="s">
        <v>871</v>
      </c>
    </row>
    <row r="296" s="2" customFormat="1" ht="33" customHeight="1">
      <c r="A296" s="35"/>
      <c r="B296" s="36"/>
      <c r="C296" s="216" t="s">
        <v>872</v>
      </c>
      <c r="D296" s="216" t="s">
        <v>119</v>
      </c>
      <c r="E296" s="217" t="s">
        <v>873</v>
      </c>
      <c r="F296" s="218" t="s">
        <v>874</v>
      </c>
      <c r="G296" s="219" t="s">
        <v>293</v>
      </c>
      <c r="H296" s="220">
        <v>45</v>
      </c>
      <c r="I296" s="221"/>
      <c r="J296" s="222">
        <f>ROUND(I296*H296,2)</f>
        <v>0</v>
      </c>
      <c r="K296" s="223"/>
      <c r="L296" s="41"/>
      <c r="M296" s="224" t="s">
        <v>1</v>
      </c>
      <c r="N296" s="225" t="s">
        <v>41</v>
      </c>
      <c r="O296" s="88"/>
      <c r="P296" s="226">
        <f>O296*H296</f>
        <v>0</v>
      </c>
      <c r="Q296" s="226">
        <v>0.0016000000000000001</v>
      </c>
      <c r="R296" s="226">
        <f>Q296*H296</f>
        <v>0.072000000000000008</v>
      </c>
      <c r="S296" s="226">
        <v>0</v>
      </c>
      <c r="T296" s="227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8" t="s">
        <v>123</v>
      </c>
      <c r="AT296" s="228" t="s">
        <v>119</v>
      </c>
      <c r="AU296" s="228" t="s">
        <v>86</v>
      </c>
      <c r="AY296" s="14" t="s">
        <v>116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14" t="s">
        <v>84</v>
      </c>
      <c r="BK296" s="229">
        <f>ROUND(I296*H296,2)</f>
        <v>0</v>
      </c>
      <c r="BL296" s="14" t="s">
        <v>123</v>
      </c>
      <c r="BM296" s="228" t="s">
        <v>875</v>
      </c>
    </row>
    <row r="297" s="2" customFormat="1" ht="21.75" customHeight="1">
      <c r="A297" s="35"/>
      <c r="B297" s="36"/>
      <c r="C297" s="216" t="s">
        <v>876</v>
      </c>
      <c r="D297" s="216" t="s">
        <v>119</v>
      </c>
      <c r="E297" s="217" t="s">
        <v>877</v>
      </c>
      <c r="F297" s="218" t="s">
        <v>878</v>
      </c>
      <c r="G297" s="219" t="s">
        <v>293</v>
      </c>
      <c r="H297" s="220">
        <v>55</v>
      </c>
      <c r="I297" s="221"/>
      <c r="J297" s="222">
        <f>ROUND(I297*H297,2)</f>
        <v>0</v>
      </c>
      <c r="K297" s="223"/>
      <c r="L297" s="41"/>
      <c r="M297" s="224" t="s">
        <v>1</v>
      </c>
      <c r="N297" s="225" t="s">
        <v>41</v>
      </c>
      <c r="O297" s="88"/>
      <c r="P297" s="226">
        <f>O297*H297</f>
        <v>0</v>
      </c>
      <c r="Q297" s="226">
        <v>0.00029</v>
      </c>
      <c r="R297" s="226">
        <f>Q297*H297</f>
        <v>0.015949999999999999</v>
      </c>
      <c r="S297" s="226">
        <v>0</v>
      </c>
      <c r="T297" s="227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8" t="s">
        <v>123</v>
      </c>
      <c r="AT297" s="228" t="s">
        <v>119</v>
      </c>
      <c r="AU297" s="228" t="s">
        <v>86</v>
      </c>
      <c r="AY297" s="14" t="s">
        <v>116</v>
      </c>
      <c r="BE297" s="229">
        <f>IF(N297="základní",J297,0)</f>
        <v>0</v>
      </c>
      <c r="BF297" s="229">
        <f>IF(N297="snížená",J297,0)</f>
        <v>0</v>
      </c>
      <c r="BG297" s="229">
        <f>IF(N297="zákl. přenesená",J297,0)</f>
        <v>0</v>
      </c>
      <c r="BH297" s="229">
        <f>IF(N297="sníž. přenesená",J297,0)</f>
        <v>0</v>
      </c>
      <c r="BI297" s="229">
        <f>IF(N297="nulová",J297,0)</f>
        <v>0</v>
      </c>
      <c r="BJ297" s="14" t="s">
        <v>84</v>
      </c>
      <c r="BK297" s="229">
        <f>ROUND(I297*H297,2)</f>
        <v>0</v>
      </c>
      <c r="BL297" s="14" t="s">
        <v>123</v>
      </c>
      <c r="BM297" s="228" t="s">
        <v>879</v>
      </c>
    </row>
    <row r="298" s="2" customFormat="1" ht="21.75" customHeight="1">
      <c r="A298" s="35"/>
      <c r="B298" s="36"/>
      <c r="C298" s="216" t="s">
        <v>880</v>
      </c>
      <c r="D298" s="216" t="s">
        <v>119</v>
      </c>
      <c r="E298" s="217" t="s">
        <v>881</v>
      </c>
      <c r="F298" s="218" t="s">
        <v>882</v>
      </c>
      <c r="G298" s="219" t="s">
        <v>293</v>
      </c>
      <c r="H298" s="220">
        <v>55</v>
      </c>
      <c r="I298" s="221"/>
      <c r="J298" s="222">
        <f>ROUND(I298*H298,2)</f>
        <v>0</v>
      </c>
      <c r="K298" s="223"/>
      <c r="L298" s="41"/>
      <c r="M298" s="224" t="s">
        <v>1</v>
      </c>
      <c r="N298" s="225" t="s">
        <v>41</v>
      </c>
      <c r="O298" s="88"/>
      <c r="P298" s="226">
        <f>O298*H298</f>
        <v>0</v>
      </c>
      <c r="Q298" s="226">
        <v>0.00050000000000000001</v>
      </c>
      <c r="R298" s="226">
        <f>Q298*H298</f>
        <v>0.0275</v>
      </c>
      <c r="S298" s="226">
        <v>0</v>
      </c>
      <c r="T298" s="227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8" t="s">
        <v>123</v>
      </c>
      <c r="AT298" s="228" t="s">
        <v>119</v>
      </c>
      <c r="AU298" s="228" t="s">
        <v>86</v>
      </c>
      <c r="AY298" s="14" t="s">
        <v>116</v>
      </c>
      <c r="BE298" s="229">
        <f>IF(N298="základní",J298,0)</f>
        <v>0</v>
      </c>
      <c r="BF298" s="229">
        <f>IF(N298="snížená",J298,0)</f>
        <v>0</v>
      </c>
      <c r="BG298" s="229">
        <f>IF(N298="zákl. přenesená",J298,0)</f>
        <v>0</v>
      </c>
      <c r="BH298" s="229">
        <f>IF(N298="sníž. přenesená",J298,0)</f>
        <v>0</v>
      </c>
      <c r="BI298" s="229">
        <f>IF(N298="nulová",J298,0)</f>
        <v>0</v>
      </c>
      <c r="BJ298" s="14" t="s">
        <v>84</v>
      </c>
      <c r="BK298" s="229">
        <f>ROUND(I298*H298,2)</f>
        <v>0</v>
      </c>
      <c r="BL298" s="14" t="s">
        <v>123</v>
      </c>
      <c r="BM298" s="228" t="s">
        <v>883</v>
      </c>
    </row>
    <row r="299" s="2" customFormat="1" ht="21.75" customHeight="1">
      <c r="A299" s="35"/>
      <c r="B299" s="36"/>
      <c r="C299" s="216" t="s">
        <v>884</v>
      </c>
      <c r="D299" s="216" t="s">
        <v>119</v>
      </c>
      <c r="E299" s="217" t="s">
        <v>885</v>
      </c>
      <c r="F299" s="218" t="s">
        <v>886</v>
      </c>
      <c r="G299" s="219" t="s">
        <v>131</v>
      </c>
      <c r="H299" s="220">
        <v>40</v>
      </c>
      <c r="I299" s="221"/>
      <c r="J299" s="222">
        <f>ROUND(I299*H299,2)</f>
        <v>0</v>
      </c>
      <c r="K299" s="223"/>
      <c r="L299" s="41"/>
      <c r="M299" s="246" t="s">
        <v>1</v>
      </c>
      <c r="N299" s="247" t="s">
        <v>41</v>
      </c>
      <c r="O299" s="248"/>
      <c r="P299" s="249">
        <f>O299*H299</f>
        <v>0</v>
      </c>
      <c r="Q299" s="249">
        <v>5.0000000000000002E-05</v>
      </c>
      <c r="R299" s="249">
        <f>Q299*H299</f>
        <v>0.002</v>
      </c>
      <c r="S299" s="249">
        <v>0</v>
      </c>
      <c r="T299" s="250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8" t="s">
        <v>123</v>
      </c>
      <c r="AT299" s="228" t="s">
        <v>119</v>
      </c>
      <c r="AU299" s="228" t="s">
        <v>86</v>
      </c>
      <c r="AY299" s="14" t="s">
        <v>116</v>
      </c>
      <c r="BE299" s="229">
        <f>IF(N299="základní",J299,0)</f>
        <v>0</v>
      </c>
      <c r="BF299" s="229">
        <f>IF(N299="snížená",J299,0)</f>
        <v>0</v>
      </c>
      <c r="BG299" s="229">
        <f>IF(N299="zákl. přenesená",J299,0)</f>
        <v>0</v>
      </c>
      <c r="BH299" s="229">
        <f>IF(N299="sníž. přenesená",J299,0)</f>
        <v>0</v>
      </c>
      <c r="BI299" s="229">
        <f>IF(N299="nulová",J299,0)</f>
        <v>0</v>
      </c>
      <c r="BJ299" s="14" t="s">
        <v>84</v>
      </c>
      <c r="BK299" s="229">
        <f>ROUND(I299*H299,2)</f>
        <v>0</v>
      </c>
      <c r="BL299" s="14" t="s">
        <v>123</v>
      </c>
      <c r="BM299" s="228" t="s">
        <v>887</v>
      </c>
    </row>
    <row r="300" s="2" customFormat="1" ht="6.96" customHeight="1">
      <c r="A300" s="35"/>
      <c r="B300" s="63"/>
      <c r="C300" s="64"/>
      <c r="D300" s="64"/>
      <c r="E300" s="64"/>
      <c r="F300" s="64"/>
      <c r="G300" s="64"/>
      <c r="H300" s="64"/>
      <c r="I300" s="64"/>
      <c r="J300" s="64"/>
      <c r="K300" s="64"/>
      <c r="L300" s="41"/>
      <c r="M300" s="35"/>
      <c r="O300" s="35"/>
      <c r="P300" s="35"/>
      <c r="Q300" s="35"/>
      <c r="R300" s="35"/>
      <c r="S300" s="35"/>
      <c r="T300" s="35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</row>
  </sheetData>
  <sheetProtection sheet="1" autoFilter="0" formatColumns="0" formatRows="0" objects="1" scenarios="1" spinCount="100000" saltValue="JTvc0YHp4Aew5qEGFThszCcCV/fReMQa6qUswY2RmJaZnv/Zs2IbaMvgbhAFmjMLGVC4jiKbky0zgOBuDqUteg==" hashValue="r0GjT45fGFXlf/yUVm3mQTu9FP0GMF7r6Mm7XQlJagwiPqQeOyeN1oJ7j7D5MWmlRYaG/Nci4oXn4qmQsLS6CA==" algorithmName="SHA-512" password="CC35"/>
  <autoFilter ref="C127:K299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PC-JIRI\IC 60145277</dc:creator>
  <cp:lastModifiedBy>PC-JIRI\IC 60145277</cp:lastModifiedBy>
  <dcterms:created xsi:type="dcterms:W3CDTF">2021-06-14T05:33:40Z</dcterms:created>
  <dcterms:modified xsi:type="dcterms:W3CDTF">2021-06-14T05:33:43Z</dcterms:modified>
</cp:coreProperties>
</file>